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565" firstSheet="7" activeTab="12"/>
  </bookViews>
  <sheets>
    <sheet name="Жукова 4" sheetId="1" r:id="rId1"/>
    <sheet name="Жукова 6" sheetId="2" r:id="rId2"/>
    <sheet name="Жукова 8" sheetId="3" r:id="rId3"/>
    <sheet name="Жукова 10" sheetId="4" r:id="rId4"/>
    <sheet name="Свердлова 3" sheetId="5" r:id="rId5"/>
    <sheet name="Свердлова 5" sheetId="6" r:id="rId6"/>
    <sheet name="Свердлова 7" sheetId="7" r:id="rId7"/>
    <sheet name="Свердлова 9" sheetId="8" r:id="rId8"/>
    <sheet name="Крупской 64" sheetId="9" r:id="rId9"/>
    <sheet name="Крупской 66" sheetId="10" r:id="rId10"/>
    <sheet name="Шукшина 30" sheetId="11" r:id="rId11"/>
    <sheet name="Шукшина 32" sheetId="12" r:id="rId12"/>
    <sheet name="Шукшина 36" sheetId="13" r:id="rId13"/>
    <sheet name="ЛОТ 2 Химиков, 7-2Б" sheetId="14" state="hidden" r:id="rId14"/>
    <sheet name="расчет 7-2б" sheetId="15" state="hidden" r:id="rId15"/>
    <sheet name="ЛОТ 3 Химиков, 7-2В" sheetId="16" state="hidden" r:id="rId16"/>
    <sheet name="расчет 7-2 В" sheetId="17" state="hidden" r:id="rId17"/>
    <sheet name="ЛОТ4  Химиков, 7-3" sheetId="18" state="hidden" r:id="rId18"/>
  </sheets>
  <definedNames>
    <definedName name="_xlfn.FLOOR.PRECISE" hidden="1">#NAME?</definedName>
    <definedName name="_xlnm.Print_Area" localSheetId="3">'Жукова 10'!$A$159:$DE$160</definedName>
    <definedName name="_xlnm.Print_Area" localSheetId="0">'Жукова 4'!$A$83:$DE$83</definedName>
    <definedName name="_xlnm.Print_Area" localSheetId="1">'Жукова 6'!#REF!</definedName>
    <definedName name="_xlnm.Print_Area" localSheetId="2">'Жукова 8'!#REF!</definedName>
    <definedName name="_xlnm.Print_Area" localSheetId="8">'Крупской 64'!#REF!</definedName>
    <definedName name="_xlnm.Print_Area" localSheetId="9">'Крупской 66'!#REF!</definedName>
    <definedName name="_xlnm.Print_Area" localSheetId="13">'ЛОТ 2 Химиков, 7-2Б'!$A$1:$DE$95</definedName>
    <definedName name="_xlnm.Print_Area" localSheetId="15">'ЛОТ 3 Химиков, 7-2В'!$A$1:$DE$95</definedName>
    <definedName name="_xlnm.Print_Area" localSheetId="17">'ЛОТ4  Химиков, 7-3'!$A$1:$DE$95</definedName>
    <definedName name="_xlnm.Print_Area" localSheetId="4">'Свердлова 3'!$A$156:$DE$157</definedName>
    <definedName name="_xlnm.Print_Area" localSheetId="5">'Свердлова 5'!$A$149:$DE$150</definedName>
    <definedName name="_xlnm.Print_Area" localSheetId="6">'Свердлова 7'!#REF!</definedName>
    <definedName name="_xlnm.Print_Area" localSheetId="7">'Свердлова 9'!#REF!</definedName>
    <definedName name="_xlnm.Print_Area" localSheetId="10">'Шукшина 30'!#REF!</definedName>
    <definedName name="_xlnm.Print_Area" localSheetId="11">'Шукшина 32'!#REF!</definedName>
    <definedName name="_xlnm.Print_Area" localSheetId="12">'Шукшина 36'!#REF!</definedName>
  </definedNames>
  <calcPr fullCalcOnLoad="1"/>
</workbook>
</file>

<file path=xl/sharedStrings.xml><?xml version="1.0" encoding="utf-8"?>
<sst xmlns="http://schemas.openxmlformats.org/spreadsheetml/2006/main" count="1457" uniqueCount="159">
  <si>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</si>
  <si>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</si>
  <si>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</si>
  <si>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</si>
  <si>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</si>
  <si>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</si>
  <si>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</si>
  <si>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</si>
  <si>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</si>
  <si>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</si>
  <si>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</si>
  <si>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</si>
  <si>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</si>
  <si>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раз(а) в год</t>
  </si>
  <si>
    <t xml:space="preserve">раза в месяц в </t>
  </si>
  <si>
    <t>теплый период</t>
  </si>
  <si>
    <t xml:space="preserve">по мере необходимости </t>
  </si>
  <si>
    <t>652500, г.Ленинск-Кузнецкий, пр. Кирова, 56</t>
  </si>
  <si>
    <t>Итого:</t>
  </si>
  <si>
    <t>1.1. Влажное подметание лестничных площадок и маршей</t>
  </si>
  <si>
    <t>1.2. Мытье лестничных площадок и маршей</t>
  </si>
  <si>
    <t>2.1. Подметание земельного участка в летний период</t>
  </si>
  <si>
    <t>2.3. Уборка мусора на контейнерных площадках</t>
  </si>
  <si>
    <t>2.4. Сдвижка и подметание снега при отсутствии снегопадов</t>
  </si>
  <si>
    <t>2.5. Сдвижка и подметание снега при снегопаде</t>
  </si>
  <si>
    <t>1. Уборка лестничных клеток зданий свыше двух этажей</t>
  </si>
  <si>
    <t>2. Содержание придомовых территорий зданий свыше двух этажей</t>
  </si>
  <si>
    <t>3. Техническое и аварийное обслуживание внутридомового оборудования</t>
  </si>
  <si>
    <t>3.2. Проведение технических осмотров и устранение незначительных неисправностей в системах вентиляции, электротехнических устройств</t>
  </si>
  <si>
    <t>3.3. Аварийное обслуживание</t>
  </si>
  <si>
    <t>4. Проведение дератизации и дезинсекции</t>
  </si>
  <si>
    <t>4.1. Дератизация и дезинсекция</t>
  </si>
  <si>
    <t>5. Ремонт жилья: содержание и ремонт конструктивных элементов</t>
  </si>
  <si>
    <t>5.1. Замена разбитых стекол окон и дверей в помещениях общего пользования</t>
  </si>
  <si>
    <t>5.2. Проверка состояния и ремонт продухов в цоколях зданий, ремонт и утепление входных дверей и прочие работы</t>
  </si>
  <si>
    <t>6. Ремонт жилья: ремонт внутридомового оборудования</t>
  </si>
  <si>
    <t>по мере необходимости</t>
  </si>
  <si>
    <t>постоянно</t>
  </si>
  <si>
    <t>2.2. Уборка мусора с газона</t>
  </si>
  <si>
    <t>6.3. Ремонт коллективных приборов учета</t>
  </si>
  <si>
    <t>3.1. Регулировка, промывка, испытание, расконсервация систем центрального отопления и других инженерных внутридомовых систем</t>
  </si>
  <si>
    <t>постоянно
на системах водоснабжения, теплоснабжения, канализации, энергоснабжения</t>
  </si>
  <si>
    <t>6.1. Ремонт, регулировка систем центрального отопления, водоснабжения и других инженерных внутридомовых систем</t>
  </si>
  <si>
    <t>Вывоз твердых бытовых отходов</t>
  </si>
  <si>
    <t xml:space="preserve">Заместитель главы города по жилищно-коммунальному хозяйству </t>
  </si>
  <si>
    <t>С.Д.Кнутарев</t>
  </si>
  <si>
    <t>1. Вывоз твердых бытовых отходов</t>
  </si>
  <si>
    <t>2. Захоронение твердых бытовых отходов</t>
  </si>
  <si>
    <t xml:space="preserve">Итого за услуги по вывозу твердых бытовых отходов </t>
  </si>
  <si>
    <t>тел./факс  8-38456-7-26-72    E-mail: zhkh-lk@mail.ru</t>
  </si>
  <si>
    <t>по мере необходимости. В дни снегопада 2 раза в сутки</t>
  </si>
  <si>
    <t>ИТОГО</t>
  </si>
  <si>
    <t>1.3Обметание пыли с потолков, подоконников, отопительных приборов, плафонов на лестничных клетках, чердачных лестниц, шкафов для электросчетчиков и слаботочных устройств, почтовых ящиков</t>
  </si>
  <si>
    <t>раз в год</t>
  </si>
  <si>
    <t>2.6. Ликвидация наледи</t>
  </si>
  <si>
    <t>минимальных работ и услуг по содержанию и ремонту общего имущества</t>
  </si>
  <si>
    <t>3.5. Устранение незначительных неисправностей в системах водопровода и канализации, теплоснабжения, электротехнических устройств</t>
  </si>
  <si>
    <t>3.4. Проверка коллективных приборов учета</t>
  </si>
  <si>
    <t>6.2.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</si>
  <si>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Дворовое благоустройство</t>
  </si>
  <si>
    <t>5.3. Уборка чердачного и подвального пемещений</t>
  </si>
  <si>
    <t>5.4. Сбрасывание снега с крыш, сбивание сосулек</t>
  </si>
  <si>
    <t>6.4. Прочие работы</t>
  </si>
  <si>
    <t xml:space="preserve"> </t>
  </si>
  <si>
    <t>С.Б.Колесникова</t>
  </si>
  <si>
    <t>Начальник экономического отдела</t>
  </si>
  <si>
    <t>ежемесячно</t>
  </si>
  <si>
    <t>6.5. Обслуживание  общедомового узла учета тепловой энергии с горячей водой, циркуляционными насосами и узлом погодного регулирования</t>
  </si>
  <si>
    <t>Содержание и ремонт лифтов</t>
  </si>
  <si>
    <t>Итого за услуги по содержанию и ремонту лифтов:</t>
  </si>
  <si>
    <t>содержание и ремонт игровых площадок</t>
  </si>
  <si>
    <t>Расчет цены за содержание и ремонт общего имущества многоквартирного дома</t>
  </si>
  <si>
    <t>по адресу:</t>
  </si>
  <si>
    <t>Размер платы за содержание и ремонт</t>
  </si>
  <si>
    <t>*</t>
  </si>
  <si>
    <t>=</t>
  </si>
  <si>
    <t>Вывоз мусора</t>
  </si>
  <si>
    <t xml:space="preserve">Итого: </t>
  </si>
  <si>
    <t>рублей</t>
  </si>
  <si>
    <t>Плата за коммунальные услуги</t>
  </si>
  <si>
    <t xml:space="preserve">горячее водоснабжение </t>
  </si>
  <si>
    <t>Кол-во жителей</t>
  </si>
  <si>
    <t>холодное водоснабжение</t>
  </si>
  <si>
    <t>водоотведение</t>
  </si>
  <si>
    <t>электроснабжение</t>
  </si>
  <si>
    <t>теплоснабжение</t>
  </si>
  <si>
    <t>Итого коммунальные услуги:</t>
  </si>
  <si>
    <t>Всего:</t>
  </si>
  <si>
    <t>обеспечение заявки:</t>
  </si>
  <si>
    <t>обеспечение исполнения обязательств</t>
  </si>
  <si>
    <t>отказ от конкурса</t>
  </si>
  <si>
    <t>договор</t>
  </si>
  <si>
    <t>7</t>
  </si>
  <si>
    <t xml:space="preserve"> работы и услуги по содержанию общего имущества  (с 04 сентября 2017 г. по 03 сентября 2018 г.)</t>
  </si>
  <si>
    <t>Плата с с 04 сентября 2017 г. по 03 сентября 2018 г. (рублей)                 ( с пролонгацией)</t>
  </si>
  <si>
    <t>с 03.09.2017 г.</t>
  </si>
  <si>
    <t>7пользователей помещений в многоквартирном доме по адресу: ЛОТ № 2 бульвар Химиков, д. 7/2 Б</t>
  </si>
  <si>
    <t>ЛОТ № 2 бульвар Химиков, д. 7/2Б</t>
  </si>
  <si>
    <t>7пользователей помещений в многоквартирном доме по адресу: ЛОТ № 3 бульвар Химиков, д. 7/2 В</t>
  </si>
  <si>
    <t>ЛОТ № 3 бульвар Химиков, д. 7/2В</t>
  </si>
  <si>
    <t>7пользователей помещений в многоквартирном доме по адресу: ЛОТ № 4 бульвар Химиков, д. 7/3</t>
  </si>
  <si>
    <t xml:space="preserve">Содержание и эксплуатация лифтов </t>
  </si>
  <si>
    <t>0</t>
  </si>
  <si>
    <t>652500, г.Полысаево, ул. Кремлевска,6</t>
  </si>
  <si>
    <t>тел./факс  8-38456-2-44-95    E-mail: uvzh08@mail.ru</t>
  </si>
  <si>
    <t>Начальник УКС и ЖКХ</t>
  </si>
  <si>
    <t>Л.Г. Анкудинова</t>
  </si>
  <si>
    <t>Плата  с ____________. по ____________. (рублей)                 ( с пролонгацией)</t>
  </si>
  <si>
    <t>ежедневно</t>
  </si>
  <si>
    <t>2.3. Очистка от мусора урн, установленных возле подъездов, и уборка контейнер-ных площадок, расположенных на территории общего имущества многоквар-тирного дома.</t>
  </si>
  <si>
    <t>2.6. Сдвигание свежевыпавшего снега и очистка придомовой территории от снега и льда при наличии колейности свыше 5 см. и Очистка придомовой территории от снега наносного происхождения (или подметание такой территории, свободной от снежного покрова). Очистка при-домовой территории от наледи и льда.</t>
  </si>
  <si>
    <t>1. Работы по содержанию помещений, входящих в состав общего имущества в многоквартирном доме:</t>
  </si>
  <si>
    <t xml:space="preserve"> работы и услуги по содержанию общего имущества  (с ______________ 20___ г. по __________ 20___г.)</t>
  </si>
  <si>
    <t>1.1. Сухая  уборка (подметание) тамбуров, коридоров,  лестничных площадок и маршей, пандусов.</t>
  </si>
  <si>
    <t>1.2. Мытье лестничных клеток. Влажная протирка подоконников, поручней (перил),  шкафов электросчетчиков, почтовых ящиков, отопительных приборов.</t>
  </si>
  <si>
    <t>2.1. Уборка придомовой территории в летний период</t>
  </si>
  <si>
    <t>2.2. Сезонные работы (покос травы в летний период, посыпка тротуаров противогололедными материалами в зимний период)</t>
  </si>
  <si>
    <t>1 раз(а) в год</t>
  </si>
  <si>
    <t xml:space="preserve">3.3. Консервация систем центрального отопления </t>
  </si>
  <si>
    <t>3.2. Содержание общедомовых приборов учета ресурсов</t>
  </si>
  <si>
    <t>по мере необходимости, но не менее 2х раз в неделю</t>
  </si>
  <si>
    <t>2. Работы по содержанию придомовой территории</t>
  </si>
  <si>
    <t>3.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</si>
  <si>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5.1. Ремонт и утепление входных дверей</t>
  </si>
  <si>
    <t>5.2. Замена разбитых стекол окон и дверей в помещениях общего пользования</t>
  </si>
  <si>
    <t>5. Работы, выполняемые в целях надлежащего содержания оконных  и дверных заполнений помещений, относящихся к общему имуществу в многоквартирном доме</t>
  </si>
  <si>
    <t>1.3. Проведение дератизациии дезинсекции помещений входящих в состав общего имущества в многоквартирном доме.</t>
  </si>
  <si>
    <t>3.4. Плановые осмотры систем водоснабжения при наличии канализации с устранением мелких неисправностей</t>
  </si>
  <si>
    <t>1 раз(а) в квартал</t>
  </si>
  <si>
    <t>3.5. Плановые осмотры систем отопления и горячего водоснабжения с устранением мелких неисправностей</t>
  </si>
  <si>
    <t>3.6. Проверка исправности канализационных  вытяжек</t>
  </si>
  <si>
    <t>3.7. Проверка наличия тяги в дымовентиляционных каналах</t>
  </si>
  <si>
    <t>3.8. Проверка заземления оболочки электрокабеля, замеры сопротивления изоляции провода</t>
  </si>
  <si>
    <t>3.9. Прочистка канализационных выпусков, стояков и лежаков</t>
  </si>
  <si>
    <t>по мере необходимости (не менее 1 раза в год)</t>
  </si>
  <si>
    <t>3.10. Плановые осмотры систем электроснабжения с устранением мелких неисправностей</t>
  </si>
  <si>
    <t xml:space="preserve">3.11. Освещение подъездов, тамбуров, входов в подъезды
(расходный материал)
</t>
  </si>
  <si>
    <t>4. Обеспечение устранений Аварий в на внутридомовых инженерных системах в многоквартирном доме:</t>
  </si>
  <si>
    <t>4.1. Аварийное обслуживание на системах водоснабжения, системах теплоснабжения, системах канализации, на системах энергоснабжения</t>
  </si>
  <si>
    <t xml:space="preserve"> Управление многоквартирным домом:</t>
  </si>
  <si>
    <t>Текущий ремонт жилья</t>
  </si>
  <si>
    <t>Заместитель начальника отдела</t>
  </si>
  <si>
    <t>Ю.В. Мысь</t>
  </si>
  <si>
    <t>2 раз(а) в неделю</t>
  </si>
  <si>
    <t>пользователей помещений в многоквартирном доме по адресу: улица Жукова, д. 4</t>
  </si>
  <si>
    <r>
      <t xml:space="preserve">1 раз(а) в месяц                  </t>
    </r>
    <r>
      <rPr>
        <sz val="11"/>
        <rFont val="Times New Roman"/>
        <family val="1"/>
      </rPr>
      <t>(в весенний, летний, осенний периоды в зависимости от температурного графика)</t>
    </r>
  </si>
  <si>
    <t>1. Управление многоквартирным домом, в том числе услуги Расчетно-кассового центра</t>
  </si>
  <si>
    <t>пользователей помещений в многоквартирном доме по адресу: улица Жукова, д. 6</t>
  </si>
  <si>
    <t>пользователей помещений в многоквартирном доме по адресу: улица Жукова, д. 8</t>
  </si>
  <si>
    <t>пользователей помещений в многоквартирном доме по адресу: улица Жукова, д. 10</t>
  </si>
  <si>
    <t>пользователей помещений в многоквартирном доме по адресу: улица Свердлова, д. 3</t>
  </si>
  <si>
    <t>пользователей помещений в многоквартирном доме по адресу: улица Свердлова, д. 5</t>
  </si>
  <si>
    <t>пользователей помещений в многоквартирном доме по адресу: улица Свердлова, д. 7</t>
  </si>
  <si>
    <t>пользователей помещений в многоквартирном доме по адресу: улица Свердлова, д. 9</t>
  </si>
  <si>
    <t>пользователей помещений в многоквартирном доме по адресу: улица Крупской, д. 64</t>
  </si>
  <si>
    <t>пользователей помещений в многоквартирном доме по адресу: улица Крупской, д. 66</t>
  </si>
  <si>
    <t>пользователей помещений в многоквартирном доме по адресу: улица Шукшина, д. 30</t>
  </si>
  <si>
    <t>пользователей помещений в многоквартирном доме по адресу: улица Шукшина, д. 32</t>
  </si>
  <si>
    <t>пользователей помещений в многоквартирном доме по адресу: улица Шукшина, д. 36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</si>
</sst>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#,##0.00_р_.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3"/>
      <color indexed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vertical="center" wrapText="1"/>
    </xf>
    <xf numFmtId="2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1" fillId="0" borderId="0" xfId="0" applyNumberFormat="1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32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18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2" fontId="2" fillId="33" borderId="0" xfId="0" applyNumberFormat="1" applyFont="1" applyFill="1" applyAlignment="1">
      <alignment/>
    </xf>
    <xf numFmtId="0" fontId="0" fillId="0" borderId="14" xfId="0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2" fontId="59" fillId="0" borderId="0" xfId="0" applyNumberFormat="1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2" fontId="59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3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32" borderId="20" xfId="0" applyNumberFormat="1" applyFont="1" applyFill="1" applyBorder="1" applyAlignment="1">
      <alignment horizontal="center"/>
    </xf>
    <xf numFmtId="2" fontId="2" fillId="32" borderId="18" xfId="0" applyNumberFormat="1" applyFont="1" applyFill="1" applyBorder="1" applyAlignment="1">
      <alignment horizontal="center"/>
    </xf>
    <xf numFmtId="2" fontId="2" fillId="32" borderId="19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20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2" fontId="2" fillId="3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24" xfId="0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1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83"/>
  <sheetViews>
    <sheetView zoomScalePageLayoutView="0" workbookViewId="0" topLeftCell="A59">
      <selection activeCell="BH92" sqref="BD92:BH92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1758.8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9" t="s">
        <v>105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90" t="s">
        <v>5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9" t="s">
        <v>106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103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104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202</v>
      </c>
      <c r="CP11" s="186"/>
      <c r="CQ11" s="186"/>
      <c r="CR11" s="186"/>
      <c r="CS11" s="186"/>
      <c r="CT11" s="186"/>
      <c r="CU11" s="187" t="s">
        <v>102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144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83" t="s">
        <v>112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107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89" t="s">
        <v>111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8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6" t="s">
        <v>143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16">
        <f>ROUND(CM24*$A$1*12,0)</f>
        <v>15618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15618</v>
      </c>
      <c r="CM24" s="119">
        <v>0.74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36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/>
      <c r="DG25" s="27"/>
      <c r="DH25" s="39">
        <f>CM24+CM26+CM28</f>
        <v>1.08</v>
      </c>
    </row>
    <row r="26" spans="1:112" ht="36" customHeight="1">
      <c r="A26" s="120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12" t="s">
        <v>145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16">
        <f>ROUND(CM26*$A$1*12,0)</f>
        <v>6543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6543</v>
      </c>
      <c r="CM26" s="119">
        <v>0.31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61"/>
      <c r="DG26" s="27"/>
      <c r="DH26" s="39"/>
    </row>
    <row r="27" spans="1:112" ht="36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61"/>
      <c r="DG27" s="27"/>
      <c r="DH27" s="39"/>
    </row>
    <row r="28" spans="1:112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72" t="s">
        <v>36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16">
        <f>ROUND(CM28*$A$1*12,0)</f>
        <v>633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117">
        <f>ROUND(BT28/12*12,0)</f>
        <v>633</v>
      </c>
      <c r="CM28" s="119">
        <v>0.03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6"/>
      <c r="DG28" s="27"/>
      <c r="DH28" s="27"/>
    </row>
    <row r="29" spans="1:112" ht="48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64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118"/>
      <c r="CM29" s="177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6">
        <f>BT28/12/31*8</f>
        <v>13.612903225806452</v>
      </c>
      <c r="DG29" s="27"/>
      <c r="DH29" s="27"/>
    </row>
    <row r="30" spans="1:112" ht="15.75" customHeight="1">
      <c r="A30" s="89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"/>
      <c r="DG30" s="27"/>
      <c r="DH30" s="27"/>
    </row>
    <row r="31" spans="1:112" ht="15.75" customHeight="1">
      <c r="A31" s="111" t="s">
        <v>115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6" t="s">
        <v>108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9"/>
      <c r="BT31" s="116">
        <f>ROUND(CM31*$A$1*12,0)</f>
        <v>12874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8"/>
      <c r="CL31" s="117">
        <f>ROUND(BT31/12*12,0)</f>
        <v>12874</v>
      </c>
      <c r="CM31" s="119">
        <v>0.61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61"/>
      <c r="DG31" s="27"/>
      <c r="DH31" s="39">
        <f>CM31+CM33+CM35+CM37</f>
        <v>2.68</v>
      </c>
    </row>
    <row r="32" spans="1:112" ht="15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13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8"/>
      <c r="CM32" s="128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F32" s="56"/>
      <c r="DG32" s="27"/>
      <c r="DH32" s="27"/>
    </row>
    <row r="33" spans="1:112" ht="15.75" customHeight="1">
      <c r="A33" s="111" t="s">
        <v>116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6" t="s">
        <v>36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16">
        <f>ROUND(CM33*$A$1*12,0)</f>
        <v>15196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17">
        <f>ROUND(BT33/12*12,0)</f>
        <v>15196</v>
      </c>
      <c r="CM33" s="119">
        <v>0.72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/>
      <c r="DG33" s="27"/>
      <c r="DH33" s="27"/>
    </row>
    <row r="34" spans="1:112" ht="4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40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64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6"/>
      <c r="CL34" s="118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6">
        <f>BT33/12/31*8</f>
        <v>326.79569892473114</v>
      </c>
      <c r="DG34" s="27"/>
      <c r="DH34" s="27"/>
    </row>
    <row r="35" spans="1:112" ht="15.75" customHeight="1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6" t="s">
        <v>108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9"/>
      <c r="BT35" s="116">
        <f>ROUND(CM35*$A$1*12,0)</f>
        <v>5276</v>
      </c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8"/>
      <c r="CL35" s="117">
        <f>ROUND(BT35/12*12,0)</f>
        <v>5276</v>
      </c>
      <c r="CM35" s="119">
        <v>0.25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/>
      <c r="DG35" s="27"/>
      <c r="DH35" s="27"/>
    </row>
    <row r="36" spans="1:112" ht="4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40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18"/>
      <c r="CM36" s="128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  <c r="DF36" s="16">
        <f>BT35/12/31*8</f>
        <v>113.46236559139786</v>
      </c>
      <c r="DG36" s="27"/>
      <c r="DH36" s="27"/>
    </row>
    <row r="37" spans="1:112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 t="s">
        <v>120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8"/>
      <c r="BT37" s="116">
        <f>ROUND(CM37*$A$1*12,0)</f>
        <v>23216</v>
      </c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117">
        <f>ROUND(BT37/12*12,0)</f>
        <v>23216</v>
      </c>
      <c r="CM37" s="119">
        <v>1.1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5"/>
      <c r="BT38" s="113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8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  <c r="DF38" s="16">
        <v>0.04</v>
      </c>
      <c r="DG38" s="27"/>
      <c r="DH38" s="27"/>
    </row>
    <row r="39" spans="1:112" ht="36" customHeight="1">
      <c r="A39" s="89" t="s">
        <v>122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16"/>
      <c r="DG39" s="27"/>
      <c r="DH39" s="27"/>
    </row>
    <row r="40" spans="1:112" ht="15.75" customHeight="1">
      <c r="A40" s="111" t="s">
        <v>40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6" t="s">
        <v>117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16">
        <f>ROUND(CM40*$A$1*12,0)</f>
        <v>29337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29337</v>
      </c>
      <c r="CM40" s="119">
        <v>1.39</v>
      </c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41"/>
      <c r="DG40" s="27"/>
      <c r="DH40" s="27"/>
    </row>
    <row r="41" spans="1:112" ht="53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40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630.9032258064516</v>
      </c>
      <c r="DG41" s="27"/>
      <c r="DH41" s="39">
        <f>CM40+CM42+CM44+CM49+CM50+CM51+CM52+CM53+CM54+CM55+CM56</f>
        <v>3.23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6">
        <f>ROUND(CM42*$A$1*12,0)</f>
        <v>10553</v>
      </c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7">
        <f>ROUND(BT42/12*12,0)</f>
        <v>10553</v>
      </c>
      <c r="CM42" s="119">
        <v>0.5</v>
      </c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  <c r="DF42" s="16"/>
      <c r="DG42" s="27"/>
      <c r="DH42" s="39"/>
    </row>
    <row r="43" spans="1:112" ht="43.5" customHeight="1">
      <c r="A43" s="103" t="s">
        <v>119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48" t="s">
        <v>37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18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5"/>
      <c r="DF43" s="16"/>
      <c r="DG43" s="27"/>
      <c r="DH43" s="39"/>
    </row>
    <row r="44" spans="1:112" ht="15.75" customHeight="1">
      <c r="A44" s="111" t="s">
        <v>118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2" t="s">
        <v>117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2"/>
      <c r="BT44" s="116">
        <f>ROUND(CM44*$A$1*12,0)</f>
        <v>10553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117">
        <f>ROUND(BT44/12*12,0)</f>
        <v>10553</v>
      </c>
      <c r="CM44" s="119">
        <v>0.5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147">
        <f>BT44/12/31*8</f>
        <v>226.94623655913978</v>
      </c>
      <c r="DG44" s="27"/>
      <c r="DH44" s="27"/>
    </row>
    <row r="45" spans="1:112" ht="15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9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1"/>
      <c r="CL45" s="162"/>
      <c r="CM45" s="159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1"/>
      <c r="DF45" s="147"/>
      <c r="DG45" s="27"/>
      <c r="DH45" s="27"/>
    </row>
    <row r="46" spans="1:112" ht="1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62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 customHeight="1" hidden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3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162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6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163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5"/>
      <c r="DF48" s="147"/>
      <c r="DG48" s="27"/>
      <c r="DH48" s="27"/>
    </row>
    <row r="49" spans="1:112" ht="49.5" customHeight="1">
      <c r="A49" s="111" t="s">
        <v>127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44" t="s">
        <v>128</v>
      </c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9">
        <f aca="true" t="shared" si="0" ref="BT49:BT56">ROUND(CM49*$A$1*12,0)</f>
        <v>2111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22">
        <f aca="true" t="shared" si="1" ref="CL49:CL56">ROUND(BT49/12*12,0)</f>
        <v>2111</v>
      </c>
      <c r="CM49" s="141">
        <v>0.1</v>
      </c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  <c r="DF49" s="24">
        <f>BT49/12/31*8</f>
        <v>45.39784946236559</v>
      </c>
      <c r="DG49" s="27"/>
      <c r="DH49" s="27"/>
    </row>
    <row r="50" spans="1:112" ht="46.5" customHeight="1">
      <c r="A50" s="103" t="s">
        <v>129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44" t="s">
        <v>36</v>
      </c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99">
        <f t="shared" si="0"/>
        <v>5065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 t="shared" si="1"/>
        <v>5065</v>
      </c>
      <c r="CM50" s="141">
        <v>0.24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24"/>
      <c r="DG50" s="27"/>
      <c r="DH50" s="27"/>
    </row>
    <row r="51" spans="1:112" ht="35.25" customHeight="1">
      <c r="A51" s="103" t="s">
        <v>130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44" t="s">
        <v>117</v>
      </c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99">
        <f t="shared" si="0"/>
        <v>2111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 t="shared" si="1"/>
        <v>2111</v>
      </c>
      <c r="CM51" s="141">
        <v>0.1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24"/>
      <c r="DG51" s="27"/>
      <c r="DH51" s="27"/>
    </row>
    <row r="52" spans="1:112" ht="35.25" customHeight="1">
      <c r="A52" s="103" t="s">
        <v>131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44" t="s">
        <v>36</v>
      </c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99">
        <f t="shared" si="0"/>
        <v>2111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 t="shared" si="1"/>
        <v>2111</v>
      </c>
      <c r="CM52" s="141">
        <v>0.1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24"/>
      <c r="DG52" s="27"/>
      <c r="DH52" s="27"/>
    </row>
    <row r="53" spans="1:112" ht="49.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44" t="s">
        <v>117</v>
      </c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99">
        <f t="shared" si="0"/>
        <v>422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22">
        <f t="shared" si="1"/>
        <v>422</v>
      </c>
      <c r="CM53" s="141">
        <v>0.02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24"/>
      <c r="DG53" s="27"/>
      <c r="DH53" s="27"/>
    </row>
    <row r="54" spans="1:112" ht="35.25" customHeight="1">
      <c r="A54" s="103" t="s">
        <v>133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96" t="s">
        <v>134</v>
      </c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99">
        <f t="shared" si="0"/>
        <v>2111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22">
        <f t="shared" si="1"/>
        <v>2111</v>
      </c>
      <c r="CM54" s="141">
        <v>0.1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24"/>
      <c r="DG54" s="27"/>
      <c r="DH54" s="27"/>
    </row>
    <row r="55" spans="1:112" ht="48" customHeight="1">
      <c r="A55" s="103" t="s">
        <v>135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96" t="s">
        <v>134</v>
      </c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8"/>
      <c r="BT55" s="99">
        <f t="shared" si="0"/>
        <v>2111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22">
        <f t="shared" si="1"/>
        <v>2111</v>
      </c>
      <c r="CM55" s="141">
        <v>0.1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24"/>
      <c r="DG55" s="27"/>
      <c r="DH55" s="27"/>
    </row>
    <row r="56" spans="1:112" ht="35.25" customHeight="1">
      <c r="A56" s="103" t="s">
        <v>136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44" t="s">
        <v>66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99">
        <f t="shared" si="0"/>
        <v>1688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2">
        <f t="shared" si="1"/>
        <v>1688</v>
      </c>
      <c r="CM56" s="141">
        <v>0.08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24"/>
      <c r="DG56" s="27"/>
      <c r="DH56" s="27"/>
    </row>
    <row r="57" spans="1:112" ht="15.75" customHeight="1">
      <c r="A57" s="89" t="s">
        <v>137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7"/>
      <c r="DF57" s="16"/>
      <c r="DG57" s="27"/>
      <c r="DH57" s="27"/>
    </row>
    <row r="58" spans="1:112" ht="15.75" customHeight="1">
      <c r="A58" s="120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116" t="s">
        <v>37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16">
        <f>ROUND(CM58*$A$1*12,0)</f>
        <v>47699</v>
      </c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8"/>
      <c r="CL58" s="117">
        <f>ROUND(BT58/12*12,0)</f>
        <v>47699</v>
      </c>
      <c r="CM58" s="119">
        <v>2.26</v>
      </c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8"/>
      <c r="DF58" s="16"/>
      <c r="DG58" s="27"/>
      <c r="DH58" s="27"/>
    </row>
    <row r="59" spans="1:112" ht="48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140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5"/>
      <c r="BT59" s="113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5"/>
      <c r="CL59" s="118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5"/>
      <c r="DF59" s="16">
        <f>BT58/12/31*8</f>
        <v>1025.784946236559</v>
      </c>
      <c r="DG59" s="27"/>
      <c r="DH59" s="39">
        <f>CM58</f>
        <v>2.26</v>
      </c>
    </row>
    <row r="60" spans="1:112" ht="33.75" customHeight="1">
      <c r="A60" s="89" t="s">
        <v>125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6"/>
      <c r="DG60" s="27"/>
      <c r="DH60" s="27"/>
    </row>
    <row r="61" spans="1:112" ht="15.75" customHeight="1">
      <c r="A61" s="111" t="s">
        <v>123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2" t="s">
        <v>36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1900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1900</v>
      </c>
      <c r="CM61" s="119">
        <v>0.09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41"/>
      <c r="DG61" s="27"/>
      <c r="DH61" s="27"/>
    </row>
    <row r="62" spans="1:112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3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40.86021505376344</v>
      </c>
      <c r="DG62" s="27"/>
      <c r="DH62" s="27"/>
    </row>
    <row r="63" spans="1:112" ht="15.75" customHeight="1">
      <c r="A63" s="120" t="s">
        <v>124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1266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1266</v>
      </c>
      <c r="CM63" s="119">
        <v>0.06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39">
        <f>CM61+CM63</f>
        <v>0.15</v>
      </c>
    </row>
    <row r="64" spans="1:112" ht="30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5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27.225806451612904</v>
      </c>
      <c r="DG64" s="27"/>
      <c r="DH64" s="27"/>
    </row>
    <row r="65" spans="1:112" ht="15.75" customHeight="1">
      <c r="A65" s="89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16"/>
      <c r="DG65" s="27"/>
      <c r="DH65" s="27"/>
    </row>
    <row r="66" spans="1:112" ht="15.75" customHeight="1">
      <c r="A66" s="111" t="s">
        <v>146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108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31658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31658</v>
      </c>
      <c r="CM66" s="119">
        <v>1.5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/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680.8172043010752</v>
      </c>
      <c r="DG67" s="27"/>
      <c r="DH67" s="39">
        <f>CM66</f>
        <v>1.5</v>
      </c>
    </row>
    <row r="68" spans="1:112" ht="15.75" customHeight="1">
      <c r="A68" s="89" t="s">
        <v>140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7"/>
      <c r="DF68" s="16"/>
      <c r="DG68" s="27"/>
      <c r="DH68" s="39">
        <f>CM69</f>
        <v>1.26</v>
      </c>
    </row>
    <row r="69" spans="1:112" ht="28.5" customHeight="1">
      <c r="A69" s="103" t="s">
        <v>140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99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  <c r="BT69" s="99">
        <f>ROUND(CM69*$A$1*12,0)</f>
        <v>26593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5">
        <f>ROUND(BT69/12*12,0)</f>
        <v>26593</v>
      </c>
      <c r="CM69" s="108">
        <v>1.26</v>
      </c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6">
        <f>BT69/12/30*8</f>
        <v>590.9555555555556</v>
      </c>
      <c r="DG69" s="27"/>
      <c r="DH69" s="39">
        <f>DH25+DH31+DH41+DH59+DH63+DH67+DH68</f>
        <v>12.16</v>
      </c>
    </row>
    <row r="70" spans="1:112" ht="15.75" customHeight="1" hidden="1">
      <c r="A70" s="89" t="s">
        <v>68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8"/>
      <c r="DF70" s="16"/>
      <c r="DG70" s="29"/>
      <c r="DH70" s="29"/>
    </row>
    <row r="71" spans="1:112" ht="31.5" customHeight="1" hidden="1">
      <c r="A71" s="96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8"/>
      <c r="AS71" s="99" t="s">
        <v>37</v>
      </c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1"/>
      <c r="BT71" s="99">
        <f>ROUND(A1*CM71*12,0)</f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1"/>
      <c r="CL71" s="15">
        <f>BT71</f>
        <v>0</v>
      </c>
      <c r="CM71" s="108">
        <v>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10"/>
      <c r="DF71" s="16"/>
      <c r="DG71" s="29"/>
      <c r="DH71" s="29"/>
    </row>
    <row r="72" spans="1:112" ht="30.75" customHeight="1" hidden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8"/>
      <c r="AS72" s="99" t="s">
        <v>37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  <c r="BT72" s="99">
        <f>ROUND(A1*CN72*12,0)</f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1"/>
      <c r="CL72" s="15">
        <f>BT72</f>
        <v>0</v>
      </c>
      <c r="CM72" s="43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16"/>
      <c r="DG72" s="29"/>
      <c r="DH72" s="29"/>
    </row>
    <row r="73" spans="1:112" ht="15.75" customHeight="1" hidden="1">
      <c r="A73" s="96" t="s">
        <v>69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8"/>
      <c r="AS73" s="9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1"/>
      <c r="BT73" s="99">
        <f>BT71+BT72</f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1"/>
      <c r="CL73" s="15">
        <f>CL71+CL72</f>
        <v>0</v>
      </c>
      <c r="CM73" s="43"/>
      <c r="CN73" s="102">
        <f>CM71+CN72</f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16"/>
      <c r="DG73" s="29"/>
      <c r="DH73" s="39">
        <f>CM71+CN72</f>
        <v>0</v>
      </c>
    </row>
    <row r="74" spans="1:112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8"/>
      <c r="DF74" s="16"/>
      <c r="DG74" s="27"/>
      <c r="DH74" s="27"/>
    </row>
    <row r="75" spans="1:112" ht="15.75" customHeight="1">
      <c r="A75" s="89" t="s">
        <v>51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92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256645</v>
      </c>
      <c r="CM75" s="93">
        <f>CM24+CM26+CM28+CM31+CM33+CM35+CM37+CM40+CM42+CM44+CM49+CM50+CM51+CM52+CM53+CM54+CM55+CM56+CM58+CM61+CM63+CM66+CM69</f>
        <v>12.159999999999998</v>
      </c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83" spans="1:112" ht="12.75">
      <c r="A83" s="1">
        <v>1933.2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28"/>
      <c r="DG83" s="37"/>
      <c r="DH83" s="37"/>
    </row>
  </sheetData>
  <sheetProtection/>
  <mergeCells count="162"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J141"/>
  <sheetViews>
    <sheetView zoomScalePageLayoutView="0" workbookViewId="0" topLeftCell="A22">
      <selection activeCell="BK78" sqref="BK78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1800.3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9" t="s">
        <v>105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90" t="s">
        <v>5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9" t="s">
        <v>106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103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104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202</v>
      </c>
      <c r="CP11" s="186"/>
      <c r="CQ11" s="186"/>
      <c r="CR11" s="186"/>
      <c r="CS11" s="186"/>
      <c r="CT11" s="186"/>
      <c r="CU11" s="187" t="s">
        <v>102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155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83" t="s">
        <v>112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107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89" t="s">
        <v>111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8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6" t="s">
        <v>143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16">
        <f>ROUND(CM24*$A$1*12,0)</f>
        <v>15987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15987</v>
      </c>
      <c r="CM24" s="119">
        <v>0.74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36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/>
      <c r="DG25" s="27"/>
      <c r="DH25" s="39">
        <f>CM24+CM26+CM28</f>
        <v>1.08</v>
      </c>
    </row>
    <row r="26" spans="1:112" ht="36" customHeight="1">
      <c r="A26" s="120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12" t="s">
        <v>145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16">
        <f>ROUND(CM26*$A$1*12,0)</f>
        <v>6697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6697</v>
      </c>
      <c r="CM26" s="119">
        <v>0.31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61"/>
      <c r="DG26" s="27"/>
      <c r="DH26" s="39"/>
    </row>
    <row r="27" spans="1:112" ht="46.5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61"/>
      <c r="DG27" s="27"/>
      <c r="DH27" s="39"/>
    </row>
    <row r="28" spans="1:112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72" t="s">
        <v>36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16">
        <f>ROUND(CM28*$A$1*12,0)</f>
        <v>648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117">
        <f>ROUND(BT28/12*12,0)</f>
        <v>648</v>
      </c>
      <c r="CM28" s="119">
        <v>0.03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6"/>
      <c r="DG28" s="27"/>
      <c r="DH28" s="27"/>
    </row>
    <row r="29" spans="1:112" ht="48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64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118"/>
      <c r="CM29" s="177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6">
        <f>BT28/12/31*8</f>
        <v>13.935483870967742</v>
      </c>
      <c r="DG29" s="27"/>
      <c r="DH29" s="27"/>
    </row>
    <row r="30" spans="1:112" ht="15.75" customHeight="1">
      <c r="A30" s="89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"/>
      <c r="DG30" s="27"/>
      <c r="DH30" s="27"/>
    </row>
    <row r="31" spans="1:112" ht="15.75" customHeight="1">
      <c r="A31" s="111" t="s">
        <v>115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6" t="s">
        <v>108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9"/>
      <c r="BT31" s="116">
        <f>ROUND(CM31*$A$1*12,0)</f>
        <v>13178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8"/>
      <c r="CL31" s="117">
        <f>ROUND(BT31/12*12,0)</f>
        <v>13178</v>
      </c>
      <c r="CM31" s="119">
        <v>0.61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61"/>
      <c r="DG31" s="27"/>
      <c r="DH31" s="39">
        <f>CM31+CM33+CM35+CM37</f>
        <v>2.68</v>
      </c>
    </row>
    <row r="32" spans="1:112" ht="15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13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8"/>
      <c r="CM32" s="128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F32" s="56"/>
      <c r="DG32" s="27"/>
      <c r="DH32" s="27"/>
    </row>
    <row r="33" spans="1:112" ht="15.75" customHeight="1">
      <c r="A33" s="111" t="s">
        <v>116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6" t="s">
        <v>36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16">
        <f>ROUND(CM33*$A$1*12,0)</f>
        <v>15555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17">
        <f>ROUND(BT33/12*12,0)</f>
        <v>15555</v>
      </c>
      <c r="CM33" s="119">
        <v>0.72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/>
      <c r="DG33" s="27"/>
      <c r="DH33" s="27"/>
    </row>
    <row r="34" spans="1:112" ht="4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40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64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6"/>
      <c r="CL34" s="118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6">
        <f>BT33/12/31*8</f>
        <v>334.51612903225805</v>
      </c>
      <c r="DG34" s="27"/>
      <c r="DH34" s="27"/>
    </row>
    <row r="35" spans="1:112" ht="15.75" customHeight="1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6" t="s">
        <v>108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9"/>
      <c r="BT35" s="116">
        <f>ROUND(CM35*$A$1*12,0)</f>
        <v>5401</v>
      </c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8"/>
      <c r="CL35" s="117">
        <f>ROUND(BT35/12*12,0)</f>
        <v>5401</v>
      </c>
      <c r="CM35" s="119">
        <v>0.25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/>
      <c r="DG35" s="27"/>
      <c r="DH35" s="27"/>
    </row>
    <row r="36" spans="1:112" ht="4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40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18"/>
      <c r="CM36" s="128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  <c r="DF36" s="16">
        <f>BT35/12/31*8</f>
        <v>116.1505376344086</v>
      </c>
      <c r="DG36" s="27"/>
      <c r="DH36" s="27"/>
    </row>
    <row r="37" spans="1:112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 t="s">
        <v>120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8"/>
      <c r="BT37" s="116">
        <f>ROUND(CM37*$A$1*12,0)</f>
        <v>23764</v>
      </c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117">
        <f>ROUND(BT37/12*12,0)</f>
        <v>23764</v>
      </c>
      <c r="CM37" s="119">
        <v>1.1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5"/>
      <c r="BT38" s="113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8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  <c r="DF38" s="16">
        <v>0.04</v>
      </c>
      <c r="DG38" s="27"/>
      <c r="DH38" s="27"/>
    </row>
    <row r="39" spans="1:112" ht="36" customHeight="1">
      <c r="A39" s="89" t="s">
        <v>122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16"/>
      <c r="DG39" s="27"/>
      <c r="DH39" s="27"/>
    </row>
    <row r="40" spans="1:112" ht="15.75" customHeight="1">
      <c r="A40" s="111" t="s">
        <v>40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6" t="s">
        <v>117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16">
        <f>ROUND(CM40*$A$1*12,0)</f>
        <v>30029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30029</v>
      </c>
      <c r="CM40" s="119">
        <v>1.39</v>
      </c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41"/>
      <c r="DG40" s="27"/>
      <c r="DH40" s="27"/>
    </row>
    <row r="41" spans="1:112" ht="53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40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645.7849462365591</v>
      </c>
      <c r="DG41" s="27"/>
      <c r="DH41" s="39">
        <f>CM40+CM42+CM44+CM49+CM50+CM51+CM52+CM53+CM54+CM55+CM56</f>
        <v>3.23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6">
        <f>ROUND(CM42*$A$1*12,0)</f>
        <v>10802</v>
      </c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7">
        <f>ROUND(BT42/12*12,0)</f>
        <v>10802</v>
      </c>
      <c r="CM42" s="119">
        <v>0.5</v>
      </c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  <c r="DF42" s="16"/>
      <c r="DG42" s="27"/>
      <c r="DH42" s="39"/>
    </row>
    <row r="43" spans="1:112" ht="43.5" customHeight="1">
      <c r="A43" s="103" t="s">
        <v>119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48" t="s">
        <v>37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18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5"/>
      <c r="DF43" s="16"/>
      <c r="DG43" s="27"/>
      <c r="DH43" s="39"/>
    </row>
    <row r="44" spans="1:112" ht="15.75" customHeight="1">
      <c r="A44" s="111" t="s">
        <v>118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2" t="s">
        <v>117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2"/>
      <c r="BT44" s="116">
        <f>ROUND(CM44*$A$1*12,0)</f>
        <v>10802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117">
        <f>ROUND(BT44/12*12,0)</f>
        <v>10802</v>
      </c>
      <c r="CM44" s="119">
        <v>0.5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147">
        <f>BT44/12/31*8</f>
        <v>232.3010752688172</v>
      </c>
      <c r="DG44" s="27"/>
      <c r="DH44" s="27"/>
    </row>
    <row r="45" spans="1:112" ht="15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9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1"/>
      <c r="CL45" s="162"/>
      <c r="CM45" s="159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1"/>
      <c r="DF45" s="147"/>
      <c r="DG45" s="27"/>
      <c r="DH45" s="27"/>
    </row>
    <row r="46" spans="1:112" ht="1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62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 customHeight="1" hidden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3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162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6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163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5"/>
      <c r="DF48" s="147"/>
      <c r="DG48" s="27"/>
      <c r="DH48" s="27"/>
    </row>
    <row r="49" spans="1:112" ht="49.5" customHeight="1">
      <c r="A49" s="111" t="s">
        <v>127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44" t="s">
        <v>128</v>
      </c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9">
        <f aca="true" t="shared" si="0" ref="BT49:BT56">ROUND(CM49*$A$1*12,0)</f>
        <v>2160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22">
        <f aca="true" t="shared" si="1" ref="CL49:CL56">ROUND(BT49/12*12,0)</f>
        <v>2160</v>
      </c>
      <c r="CM49" s="141">
        <v>0.1</v>
      </c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  <c r="DF49" s="24">
        <f>BT49/12/31*8</f>
        <v>46.45161290322581</v>
      </c>
      <c r="DG49" s="27"/>
      <c r="DH49" s="27"/>
    </row>
    <row r="50" spans="1:112" ht="46.5" customHeight="1">
      <c r="A50" s="103" t="s">
        <v>129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44" t="s">
        <v>36</v>
      </c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99">
        <f t="shared" si="0"/>
        <v>5185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 t="shared" si="1"/>
        <v>5185</v>
      </c>
      <c r="CM50" s="141">
        <v>0.24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24"/>
      <c r="DG50" s="27"/>
      <c r="DH50" s="27"/>
    </row>
    <row r="51" spans="1:112" ht="35.25" customHeight="1">
      <c r="A51" s="103" t="s">
        <v>130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44" t="s">
        <v>117</v>
      </c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99">
        <f t="shared" si="0"/>
        <v>2160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 t="shared" si="1"/>
        <v>2160</v>
      </c>
      <c r="CM51" s="141">
        <v>0.1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24"/>
      <c r="DG51" s="27"/>
      <c r="DH51" s="27"/>
    </row>
    <row r="52" spans="1:112" ht="35.25" customHeight="1">
      <c r="A52" s="103" t="s">
        <v>131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44" t="s">
        <v>36</v>
      </c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99">
        <f t="shared" si="0"/>
        <v>2160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 t="shared" si="1"/>
        <v>2160</v>
      </c>
      <c r="CM52" s="141">
        <v>0.1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24"/>
      <c r="DG52" s="27"/>
      <c r="DH52" s="27"/>
    </row>
    <row r="53" spans="1:112" ht="49.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44" t="s">
        <v>117</v>
      </c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99">
        <f t="shared" si="0"/>
        <v>432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22">
        <f t="shared" si="1"/>
        <v>432</v>
      </c>
      <c r="CM53" s="141">
        <v>0.02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24"/>
      <c r="DG53" s="27"/>
      <c r="DH53" s="27"/>
    </row>
    <row r="54" spans="1:112" ht="35.25" customHeight="1">
      <c r="A54" s="103" t="s">
        <v>133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96" t="s">
        <v>134</v>
      </c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99">
        <f t="shared" si="0"/>
        <v>2160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22">
        <f t="shared" si="1"/>
        <v>2160</v>
      </c>
      <c r="CM54" s="141">
        <v>0.1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24"/>
      <c r="DG54" s="27"/>
      <c r="DH54" s="27"/>
    </row>
    <row r="55" spans="1:112" ht="48" customHeight="1">
      <c r="A55" s="103" t="s">
        <v>135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96" t="s">
        <v>134</v>
      </c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8"/>
      <c r="BT55" s="99">
        <f t="shared" si="0"/>
        <v>2160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22">
        <f t="shared" si="1"/>
        <v>2160</v>
      </c>
      <c r="CM55" s="141">
        <v>0.1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24"/>
      <c r="DG55" s="27"/>
      <c r="DH55" s="27"/>
    </row>
    <row r="56" spans="1:112" ht="35.25" customHeight="1">
      <c r="A56" s="103" t="s">
        <v>136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44" t="s">
        <v>66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99">
        <f t="shared" si="0"/>
        <v>1728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2">
        <f t="shared" si="1"/>
        <v>1728</v>
      </c>
      <c r="CM56" s="141">
        <v>0.08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24"/>
      <c r="DG56" s="27"/>
      <c r="DH56" s="27"/>
    </row>
    <row r="57" spans="1:112" ht="15.75" customHeight="1">
      <c r="A57" s="89" t="s">
        <v>137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7"/>
      <c r="DF57" s="16"/>
      <c r="DG57" s="27"/>
      <c r="DH57" s="27"/>
    </row>
    <row r="58" spans="1:112" ht="15.75" customHeight="1">
      <c r="A58" s="120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116" t="s">
        <v>37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16">
        <f>ROUND(CM58*$A$1*12,0)</f>
        <v>48824</v>
      </c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8"/>
      <c r="CL58" s="117">
        <f>ROUND(BT58/12*12,0)</f>
        <v>48824</v>
      </c>
      <c r="CM58" s="119">
        <v>2.26</v>
      </c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8"/>
      <c r="DF58" s="16"/>
      <c r="DG58" s="27"/>
      <c r="DH58" s="27"/>
    </row>
    <row r="59" spans="1:112" ht="48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140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5"/>
      <c r="BT59" s="113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5"/>
      <c r="CL59" s="118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5"/>
      <c r="DF59" s="16">
        <f>BT58/12/31*8</f>
        <v>1049.978494623656</v>
      </c>
      <c r="DG59" s="27"/>
      <c r="DH59" s="39">
        <f>CM58</f>
        <v>2.26</v>
      </c>
    </row>
    <row r="60" spans="1:112" ht="33.75" customHeight="1">
      <c r="A60" s="89" t="s">
        <v>125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6"/>
      <c r="DG60" s="27"/>
      <c r="DH60" s="27"/>
    </row>
    <row r="61" spans="1:112" ht="15.75" customHeight="1">
      <c r="A61" s="111" t="s">
        <v>123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2" t="s">
        <v>36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1944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1944</v>
      </c>
      <c r="CM61" s="119">
        <v>0.09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41"/>
      <c r="DG61" s="27"/>
      <c r="DH61" s="27"/>
    </row>
    <row r="62" spans="1:112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3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41.806451612903224</v>
      </c>
      <c r="DG62" s="27"/>
      <c r="DH62" s="27"/>
    </row>
    <row r="63" spans="1:112" ht="15.75" customHeight="1">
      <c r="A63" s="120" t="s">
        <v>124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1296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1296</v>
      </c>
      <c r="CM63" s="119">
        <v>0.06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39">
        <f>CM61+CM63</f>
        <v>0.15</v>
      </c>
    </row>
    <row r="64" spans="1:112" ht="30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5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27.870967741935484</v>
      </c>
      <c r="DG64" s="27"/>
      <c r="DH64" s="27"/>
    </row>
    <row r="65" spans="1:112" ht="15.75" customHeight="1">
      <c r="A65" s="89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16"/>
      <c r="DG65" s="27"/>
      <c r="DH65" s="27"/>
    </row>
    <row r="66" spans="1:112" ht="15.75" customHeight="1">
      <c r="A66" s="111" t="s">
        <v>146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108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32405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32405</v>
      </c>
      <c r="CM66" s="119">
        <v>1.5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/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696.8817204301075</v>
      </c>
      <c r="DG67" s="27"/>
      <c r="DH67" s="39">
        <f>CM66</f>
        <v>1.5</v>
      </c>
    </row>
    <row r="68" spans="1:112" ht="15.75" customHeight="1">
      <c r="A68" s="89" t="s">
        <v>140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7"/>
      <c r="DF68" s="16"/>
      <c r="DG68" s="27"/>
      <c r="DH68" s="39">
        <f>CM69</f>
        <v>1.26</v>
      </c>
    </row>
    <row r="69" spans="1:112" ht="28.5" customHeight="1">
      <c r="A69" s="103" t="s">
        <v>140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99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  <c r="BT69" s="99">
        <f>ROUND(CM69*$A$1*12,0)</f>
        <v>27221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5">
        <f>ROUND(BT69/12*12,0)</f>
        <v>27221</v>
      </c>
      <c r="CM69" s="108">
        <v>1.26</v>
      </c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6">
        <f>BT69/12/30*8</f>
        <v>604.911111111111</v>
      </c>
      <c r="DG69" s="27"/>
      <c r="DH69" s="39">
        <f>DH25+DH31+DH41+DH59+DH63+DH67+DH68</f>
        <v>12.16</v>
      </c>
    </row>
    <row r="70" spans="1:112" ht="15.75" customHeight="1" hidden="1">
      <c r="A70" s="89" t="s">
        <v>68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8"/>
      <c r="DF70" s="16"/>
      <c r="DG70" s="29"/>
      <c r="DH70" s="29"/>
    </row>
    <row r="71" spans="1:112" ht="31.5" customHeight="1" hidden="1">
      <c r="A71" s="96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8"/>
      <c r="AS71" s="99" t="s">
        <v>37</v>
      </c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1"/>
      <c r="BT71" s="99">
        <f>ROUND(A1*CM71*12,0)</f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1"/>
      <c r="CL71" s="15">
        <f>BT71</f>
        <v>0</v>
      </c>
      <c r="CM71" s="108">
        <v>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10"/>
      <c r="DF71" s="16"/>
      <c r="DG71" s="29"/>
      <c r="DH71" s="29"/>
    </row>
    <row r="72" spans="1:112" ht="30.75" customHeight="1" hidden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8"/>
      <c r="AS72" s="99" t="s">
        <v>37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  <c r="BT72" s="99">
        <f>ROUND(A1*CN72*12,0)</f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1"/>
      <c r="CL72" s="15">
        <f>BT72</f>
        <v>0</v>
      </c>
      <c r="CM72" s="43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16"/>
      <c r="DG72" s="29"/>
      <c r="DH72" s="29"/>
    </row>
    <row r="73" spans="1:112" ht="15.75" customHeight="1" hidden="1">
      <c r="A73" s="96" t="s">
        <v>69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8"/>
      <c r="AS73" s="9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1"/>
      <c r="BT73" s="99">
        <f>BT71+BT72</f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1"/>
      <c r="CL73" s="15">
        <f>CL71+CL72</f>
        <v>0</v>
      </c>
      <c r="CM73" s="43"/>
      <c r="CN73" s="102">
        <f>CM71+CN72</f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16"/>
      <c r="DG73" s="29"/>
      <c r="DH73" s="39">
        <f>CM71+CN72</f>
        <v>0</v>
      </c>
    </row>
    <row r="74" spans="1:112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8"/>
      <c r="DF74" s="16"/>
      <c r="DG74" s="27"/>
      <c r="DH74" s="27"/>
    </row>
    <row r="75" spans="1:112" ht="15.75" customHeight="1">
      <c r="A75" s="89" t="s">
        <v>51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92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262698</v>
      </c>
      <c r="CM75" s="93">
        <f>CM24+CM26+CM28+CM31+CM33+CM35+CM37+CM40+CM42+CM44+CM49+CM50+CM51+CM52+CM53+CM54+CM55+CM56+CM58+CM61+CM63+CM66+CM69</f>
        <v>12.159999999999998</v>
      </c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83" spans="1:114" ht="15.75">
      <c r="A83" s="11"/>
      <c r="B83" s="11"/>
      <c r="C83" s="11"/>
      <c r="D83" s="11"/>
      <c r="E83" s="11"/>
      <c r="F83" s="11"/>
      <c r="G83" s="34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68"/>
      <c r="DG83" s="69"/>
      <c r="DH83" s="69"/>
      <c r="DI83" s="36"/>
      <c r="DJ83" s="36"/>
    </row>
    <row r="84" spans="1:114" ht="15.75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74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75"/>
      <c r="DG84" s="69"/>
      <c r="DH84" s="69"/>
      <c r="DI84" s="36"/>
      <c r="DJ84" s="36"/>
    </row>
    <row r="85" spans="1:114" ht="15.75">
      <c r="A85" s="198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Y85" s="198"/>
      <c r="CZ85" s="198"/>
      <c r="DA85" s="198"/>
      <c r="DB85" s="198"/>
      <c r="DC85" s="198"/>
      <c r="DD85" s="198"/>
      <c r="DE85" s="198"/>
      <c r="DF85" s="75"/>
      <c r="DG85" s="69"/>
      <c r="DH85" s="69"/>
      <c r="DI85" s="36"/>
      <c r="DJ85" s="36"/>
    </row>
    <row r="86" spans="1:114" ht="15.75">
      <c r="A86" s="198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76"/>
      <c r="DG86" s="69"/>
      <c r="DH86" s="69"/>
      <c r="DI86" s="36"/>
      <c r="DJ86" s="36"/>
    </row>
    <row r="87" spans="1:114" ht="15.7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200"/>
      <c r="CM87" s="201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76"/>
      <c r="DG87" s="69"/>
      <c r="DH87" s="69"/>
      <c r="DI87" s="36"/>
      <c r="DJ87" s="36"/>
    </row>
    <row r="88" spans="1:114" ht="15.7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202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78"/>
      <c r="DG88" s="69"/>
      <c r="DH88" s="79"/>
      <c r="DI88" s="36"/>
      <c r="DJ88" s="36"/>
    </row>
    <row r="89" spans="1:114" ht="15.7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173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200"/>
      <c r="CM89" s="201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78"/>
      <c r="DG89" s="69"/>
      <c r="DH89" s="79"/>
      <c r="DI89" s="36"/>
      <c r="DJ89" s="36"/>
    </row>
    <row r="90" spans="1:114" ht="15.7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78"/>
      <c r="DG90" s="69"/>
      <c r="DH90" s="79"/>
      <c r="DI90" s="36"/>
      <c r="DJ90" s="36"/>
    </row>
    <row r="91" spans="1:114" ht="15.7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200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76"/>
      <c r="DG91" s="69"/>
      <c r="DH91" s="69"/>
      <c r="DI91" s="36"/>
      <c r="DJ91" s="36"/>
    </row>
    <row r="92" spans="1:114" ht="15.7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76"/>
      <c r="DG92" s="69"/>
      <c r="DH92" s="69"/>
      <c r="DI92" s="36"/>
      <c r="DJ92" s="36"/>
    </row>
    <row r="93" spans="1:114" ht="15.75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  <c r="DB93" s="198"/>
      <c r="DC93" s="198"/>
      <c r="DD93" s="198"/>
      <c r="DE93" s="198"/>
      <c r="DF93" s="76"/>
      <c r="DG93" s="69"/>
      <c r="DH93" s="69"/>
      <c r="DI93" s="36"/>
      <c r="DJ93" s="36"/>
    </row>
    <row r="94" spans="1:114" ht="15.7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200"/>
      <c r="CM94" s="201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78"/>
      <c r="DG94" s="69"/>
      <c r="DH94" s="79"/>
      <c r="DI94" s="36"/>
      <c r="DJ94" s="36"/>
    </row>
    <row r="95" spans="1:114" ht="15.7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202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160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80"/>
      <c r="DG95" s="69"/>
      <c r="DH95" s="69"/>
      <c r="DI95" s="36"/>
      <c r="DJ95" s="36"/>
    </row>
    <row r="96" spans="1:114" ht="15.7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73"/>
      <c r="AT96" s="173"/>
      <c r="AU96" s="173"/>
      <c r="AV96" s="173"/>
      <c r="AW96" s="173"/>
      <c r="AX96" s="173"/>
      <c r="AY96" s="173"/>
      <c r="AZ96" s="173"/>
      <c r="BA96" s="173"/>
      <c r="BB96" s="173"/>
      <c r="BC96" s="173"/>
      <c r="BD96" s="173"/>
      <c r="BE96" s="173"/>
      <c r="BF96" s="173"/>
      <c r="BG96" s="173"/>
      <c r="BH96" s="173"/>
      <c r="BI96" s="173"/>
      <c r="BJ96" s="173"/>
      <c r="BK96" s="173"/>
      <c r="BL96" s="173"/>
      <c r="BM96" s="173"/>
      <c r="BN96" s="173"/>
      <c r="BO96" s="173"/>
      <c r="BP96" s="173"/>
      <c r="BQ96" s="173"/>
      <c r="BR96" s="173"/>
      <c r="BS96" s="173"/>
      <c r="BT96" s="173"/>
      <c r="BU96" s="173"/>
      <c r="BV96" s="173"/>
      <c r="BW96" s="173"/>
      <c r="BX96" s="173"/>
      <c r="BY96" s="173"/>
      <c r="BZ96" s="173"/>
      <c r="CA96" s="173"/>
      <c r="CB96" s="173"/>
      <c r="CC96" s="173"/>
      <c r="CD96" s="173"/>
      <c r="CE96" s="173"/>
      <c r="CF96" s="173"/>
      <c r="CG96" s="173"/>
      <c r="CH96" s="173"/>
      <c r="CI96" s="173"/>
      <c r="CJ96" s="173"/>
      <c r="CK96" s="173"/>
      <c r="CL96" s="200"/>
      <c r="CM96" s="201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76"/>
      <c r="DG96" s="69"/>
      <c r="DH96" s="69"/>
      <c r="DI96" s="36"/>
      <c r="DJ96" s="36"/>
    </row>
    <row r="97" spans="1:114" ht="15.7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202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73"/>
      <c r="BU97" s="173"/>
      <c r="BV97" s="173"/>
      <c r="BW97" s="173"/>
      <c r="BX97" s="173"/>
      <c r="BY97" s="173"/>
      <c r="BZ97" s="173"/>
      <c r="CA97" s="173"/>
      <c r="CB97" s="173"/>
      <c r="CC97" s="173"/>
      <c r="CD97" s="173"/>
      <c r="CE97" s="173"/>
      <c r="CF97" s="173"/>
      <c r="CG97" s="173"/>
      <c r="CH97" s="173"/>
      <c r="CI97" s="173"/>
      <c r="CJ97" s="173"/>
      <c r="CK97" s="173"/>
      <c r="CL97" s="160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76"/>
      <c r="DG97" s="69"/>
      <c r="DH97" s="69"/>
      <c r="DI97" s="36"/>
      <c r="DJ97" s="36"/>
    </row>
    <row r="98" spans="1:114" ht="15.7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200"/>
      <c r="CM98" s="201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76"/>
      <c r="DG98" s="69"/>
      <c r="DH98" s="69"/>
      <c r="DI98" s="36"/>
      <c r="DJ98" s="36"/>
    </row>
    <row r="99" spans="1:114" ht="15.7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202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76"/>
      <c r="DG99" s="69"/>
      <c r="DH99" s="69"/>
      <c r="DI99" s="36"/>
      <c r="DJ99" s="36"/>
    </row>
    <row r="100" spans="1:114" ht="15.7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7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73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200"/>
      <c r="CM100" s="201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76"/>
      <c r="DG100" s="69"/>
      <c r="DH100" s="69"/>
      <c r="DI100" s="36"/>
      <c r="DJ100" s="36"/>
    </row>
    <row r="101" spans="1:114" ht="15.7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76"/>
      <c r="DG101" s="69"/>
      <c r="DH101" s="69"/>
      <c r="DI101" s="36"/>
      <c r="DJ101" s="36"/>
    </row>
    <row r="102" spans="1:114" ht="15.75">
      <c r="A102" s="198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05"/>
      <c r="BO102" s="205"/>
      <c r="BP102" s="205"/>
      <c r="BQ102" s="205"/>
      <c r="BR102" s="205"/>
      <c r="BS102" s="205"/>
      <c r="BT102" s="205"/>
      <c r="BU102" s="205"/>
      <c r="BV102" s="205"/>
      <c r="BW102" s="205"/>
      <c r="BX102" s="205"/>
      <c r="BY102" s="205"/>
      <c r="BZ102" s="205"/>
      <c r="CA102" s="205"/>
      <c r="CB102" s="205"/>
      <c r="CC102" s="205"/>
      <c r="CD102" s="205"/>
      <c r="CE102" s="205"/>
      <c r="CF102" s="205"/>
      <c r="CG102" s="205"/>
      <c r="CH102" s="205"/>
      <c r="CI102" s="205"/>
      <c r="CJ102" s="205"/>
      <c r="CK102" s="205"/>
      <c r="CL102" s="205"/>
      <c r="CM102" s="205"/>
      <c r="CN102" s="205"/>
      <c r="CO102" s="205"/>
      <c r="CP102" s="205"/>
      <c r="CQ102" s="205"/>
      <c r="CR102" s="205"/>
      <c r="CS102" s="205"/>
      <c r="CT102" s="205"/>
      <c r="CU102" s="205"/>
      <c r="CV102" s="205"/>
      <c r="CW102" s="205"/>
      <c r="CX102" s="205"/>
      <c r="CY102" s="205"/>
      <c r="CZ102" s="205"/>
      <c r="DA102" s="205"/>
      <c r="DB102" s="205"/>
      <c r="DC102" s="205"/>
      <c r="DD102" s="205"/>
      <c r="DE102" s="205"/>
      <c r="DF102" s="76"/>
      <c r="DG102" s="69"/>
      <c r="DH102" s="69"/>
      <c r="DI102" s="36"/>
      <c r="DJ102" s="36"/>
    </row>
    <row r="103" spans="1:114" ht="15.7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200"/>
      <c r="CM103" s="201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81"/>
      <c r="DG103" s="69"/>
      <c r="DH103" s="69"/>
      <c r="DI103" s="36"/>
      <c r="DJ103" s="36"/>
    </row>
    <row r="104" spans="1:114" ht="15.7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202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76"/>
      <c r="DG104" s="69"/>
      <c r="DH104" s="79"/>
      <c r="DI104" s="36"/>
      <c r="DJ104" s="36"/>
    </row>
    <row r="105" spans="1:114" ht="15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11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173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200"/>
      <c r="CM105" s="201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76"/>
      <c r="DG105" s="69"/>
      <c r="DH105" s="79"/>
      <c r="DI105" s="36"/>
      <c r="DJ105" s="36"/>
    </row>
    <row r="106" spans="1:114" ht="15.7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76"/>
      <c r="DG106" s="69"/>
      <c r="DH106" s="79"/>
      <c r="DI106" s="36"/>
      <c r="DJ106" s="36"/>
    </row>
    <row r="107" spans="1:114" ht="15.7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7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73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200"/>
      <c r="CM107" s="201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  <c r="DE107" s="160"/>
      <c r="DF107" s="147"/>
      <c r="DG107" s="69"/>
      <c r="DH107" s="69"/>
      <c r="DI107" s="36"/>
      <c r="DJ107" s="36"/>
    </row>
    <row r="108" spans="1:114" ht="15.75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200"/>
      <c r="CM108" s="160"/>
      <c r="CN108" s="160"/>
      <c r="CO108" s="160"/>
      <c r="CP108" s="160"/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47"/>
      <c r="DG108" s="69"/>
      <c r="DH108" s="69"/>
      <c r="DI108" s="36"/>
      <c r="DJ108" s="36"/>
    </row>
    <row r="109" spans="1:114" ht="15.7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20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47"/>
      <c r="DG109" s="69"/>
      <c r="DH109" s="69"/>
      <c r="DI109" s="36"/>
      <c r="DJ109" s="36"/>
    </row>
    <row r="110" spans="1:114" ht="15.7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20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47"/>
      <c r="DG110" s="69"/>
      <c r="DH110" s="69"/>
      <c r="DI110" s="36"/>
      <c r="DJ110" s="36"/>
    </row>
    <row r="111" spans="1:114" ht="15.75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20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147"/>
      <c r="DG111" s="69"/>
      <c r="DH111" s="69"/>
      <c r="DI111" s="36"/>
      <c r="DJ111" s="36"/>
    </row>
    <row r="112" spans="1:114" ht="15.7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3"/>
      <c r="BT112" s="173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33"/>
      <c r="CM112" s="201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24"/>
      <c r="DG112" s="69"/>
      <c r="DH112" s="69"/>
      <c r="DI112" s="36"/>
      <c r="DJ112" s="36"/>
    </row>
    <row r="113" spans="1:114" ht="15.75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3"/>
      <c r="BT113" s="173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33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4"/>
      <c r="DG113" s="69"/>
      <c r="DH113" s="69"/>
      <c r="DI113" s="36"/>
      <c r="DJ113" s="36"/>
    </row>
    <row r="114" spans="1:114" ht="15.75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/>
      <c r="BR114" s="203"/>
      <c r="BS114" s="203"/>
      <c r="BT114" s="173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33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  <c r="CW114" s="201"/>
      <c r="CX114" s="201"/>
      <c r="CY114" s="201"/>
      <c r="CZ114" s="201"/>
      <c r="DA114" s="201"/>
      <c r="DB114" s="201"/>
      <c r="DC114" s="201"/>
      <c r="DD114" s="201"/>
      <c r="DE114" s="201"/>
      <c r="DF114" s="24"/>
      <c r="DG114" s="69"/>
      <c r="DH114" s="69"/>
      <c r="DI114" s="36"/>
      <c r="DJ114" s="36"/>
    </row>
    <row r="115" spans="1:114" ht="15.75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  <c r="BS115" s="203"/>
      <c r="BT115" s="173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33"/>
      <c r="CM115" s="201"/>
      <c r="CN115" s="201"/>
      <c r="CO115" s="201"/>
      <c r="CP115" s="201"/>
      <c r="CQ115" s="201"/>
      <c r="CR115" s="201"/>
      <c r="CS115" s="201"/>
      <c r="CT115" s="201"/>
      <c r="CU115" s="201"/>
      <c r="CV115" s="201"/>
      <c r="CW115" s="201"/>
      <c r="CX115" s="201"/>
      <c r="CY115" s="201"/>
      <c r="CZ115" s="201"/>
      <c r="DA115" s="201"/>
      <c r="DB115" s="201"/>
      <c r="DC115" s="201"/>
      <c r="DD115" s="201"/>
      <c r="DE115" s="201"/>
      <c r="DF115" s="24"/>
      <c r="DG115" s="69"/>
      <c r="DH115" s="69"/>
      <c r="DI115" s="36"/>
      <c r="DJ115" s="36"/>
    </row>
    <row r="116" spans="1:114" ht="15.75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03"/>
      <c r="BQ116" s="203"/>
      <c r="BR116" s="203"/>
      <c r="BS116" s="203"/>
      <c r="BT116" s="173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33"/>
      <c r="CM116" s="201"/>
      <c r="CN116" s="201"/>
      <c r="CO116" s="201"/>
      <c r="CP116" s="201"/>
      <c r="CQ116" s="201"/>
      <c r="CR116" s="201"/>
      <c r="CS116" s="201"/>
      <c r="CT116" s="201"/>
      <c r="CU116" s="201"/>
      <c r="CV116" s="201"/>
      <c r="CW116" s="201"/>
      <c r="CX116" s="201"/>
      <c r="CY116" s="201"/>
      <c r="CZ116" s="201"/>
      <c r="DA116" s="201"/>
      <c r="DB116" s="201"/>
      <c r="DC116" s="201"/>
      <c r="DD116" s="201"/>
      <c r="DE116" s="201"/>
      <c r="DF116" s="24"/>
      <c r="DG116" s="69"/>
      <c r="DH116" s="69"/>
      <c r="DI116" s="36"/>
      <c r="DJ116" s="36"/>
    </row>
    <row r="117" spans="1:114" ht="15.75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73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33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4"/>
      <c r="DG117" s="69"/>
      <c r="DH117" s="69"/>
      <c r="DI117" s="36"/>
      <c r="DJ117" s="36"/>
    </row>
    <row r="118" spans="1:114" ht="15.7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73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33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4"/>
      <c r="DG118" s="69"/>
      <c r="DH118" s="69"/>
      <c r="DI118" s="36"/>
      <c r="DJ118" s="36"/>
    </row>
    <row r="119" spans="1:114" ht="15.75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  <c r="BG119" s="203"/>
      <c r="BH119" s="203"/>
      <c r="BI119" s="203"/>
      <c r="BJ119" s="203"/>
      <c r="BK119" s="203"/>
      <c r="BL119" s="203"/>
      <c r="BM119" s="203"/>
      <c r="BN119" s="203"/>
      <c r="BO119" s="203"/>
      <c r="BP119" s="203"/>
      <c r="BQ119" s="203"/>
      <c r="BR119" s="203"/>
      <c r="BS119" s="203"/>
      <c r="BT119" s="173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33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4"/>
      <c r="DG119" s="69"/>
      <c r="DH119" s="69"/>
      <c r="DI119" s="36"/>
      <c r="DJ119" s="36"/>
    </row>
    <row r="120" spans="1:114" ht="15.75">
      <c r="A120" s="198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160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76"/>
      <c r="DG120" s="69"/>
      <c r="DH120" s="69"/>
      <c r="DI120" s="36"/>
      <c r="DJ120" s="36"/>
    </row>
    <row r="121" spans="1:114" ht="15.75">
      <c r="A121" s="199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  <c r="CL121" s="200"/>
      <c r="CM121" s="201"/>
      <c r="CN121" s="160"/>
      <c r="CO121" s="160"/>
      <c r="CP121" s="160"/>
      <c r="CQ121" s="160"/>
      <c r="CR121" s="160"/>
      <c r="CS121" s="160"/>
      <c r="CT121" s="160"/>
      <c r="CU121" s="160"/>
      <c r="CV121" s="160"/>
      <c r="CW121" s="160"/>
      <c r="CX121" s="160"/>
      <c r="CY121" s="160"/>
      <c r="CZ121" s="160"/>
      <c r="DA121" s="160"/>
      <c r="DB121" s="160"/>
      <c r="DC121" s="160"/>
      <c r="DD121" s="160"/>
      <c r="DE121" s="160"/>
      <c r="DF121" s="76"/>
      <c r="DG121" s="69"/>
      <c r="DH121" s="69"/>
      <c r="DI121" s="36"/>
      <c r="DJ121" s="36"/>
    </row>
    <row r="122" spans="1:114" ht="15.75">
      <c r="A122" s="199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202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  <c r="CL122" s="160"/>
      <c r="CM122" s="160"/>
      <c r="CN122" s="160"/>
      <c r="CO122" s="160"/>
      <c r="CP122" s="160"/>
      <c r="CQ122" s="160"/>
      <c r="CR122" s="160"/>
      <c r="CS122" s="160"/>
      <c r="CT122" s="160"/>
      <c r="CU122" s="160"/>
      <c r="CV122" s="160"/>
      <c r="CW122" s="160"/>
      <c r="CX122" s="160"/>
      <c r="CY122" s="160"/>
      <c r="CZ122" s="160"/>
      <c r="DA122" s="160"/>
      <c r="DB122" s="160"/>
      <c r="DC122" s="160"/>
      <c r="DD122" s="160"/>
      <c r="DE122" s="160"/>
      <c r="DF122" s="76"/>
      <c r="DG122" s="69"/>
      <c r="DH122" s="79"/>
      <c r="DI122" s="36"/>
      <c r="DJ122" s="36"/>
    </row>
    <row r="123" spans="1:114" ht="15.75">
      <c r="A123" s="19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76"/>
      <c r="DG123" s="69"/>
      <c r="DH123" s="69"/>
      <c r="DI123" s="36"/>
      <c r="DJ123" s="36"/>
    </row>
    <row r="124" spans="1:114" ht="15.75">
      <c r="A124" s="199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7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73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200"/>
      <c r="CM124" s="201"/>
      <c r="CN124" s="204"/>
      <c r="CO124" s="204"/>
      <c r="CP124" s="204"/>
      <c r="CQ124" s="204"/>
      <c r="CR124" s="204"/>
      <c r="CS124" s="204"/>
      <c r="CT124" s="204"/>
      <c r="CU124" s="204"/>
      <c r="CV124" s="204"/>
      <c r="CW124" s="204"/>
      <c r="CX124" s="204"/>
      <c r="CY124" s="204"/>
      <c r="CZ124" s="204"/>
      <c r="DA124" s="204"/>
      <c r="DB124" s="204"/>
      <c r="DC124" s="204"/>
      <c r="DD124" s="204"/>
      <c r="DE124" s="204"/>
      <c r="DF124" s="81"/>
      <c r="DG124" s="69"/>
      <c r="DH124" s="69"/>
      <c r="DI124" s="36"/>
      <c r="DJ124" s="36"/>
    </row>
    <row r="125" spans="1:114" ht="15.75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160"/>
      <c r="CM125" s="204"/>
      <c r="CN125" s="204"/>
      <c r="CO125" s="204"/>
      <c r="CP125" s="204"/>
      <c r="CQ125" s="204"/>
      <c r="CR125" s="204"/>
      <c r="CS125" s="204"/>
      <c r="CT125" s="204"/>
      <c r="CU125" s="204"/>
      <c r="CV125" s="204"/>
      <c r="CW125" s="204"/>
      <c r="CX125" s="204"/>
      <c r="CY125" s="204"/>
      <c r="CZ125" s="204"/>
      <c r="DA125" s="204"/>
      <c r="DB125" s="204"/>
      <c r="DC125" s="204"/>
      <c r="DD125" s="204"/>
      <c r="DE125" s="204"/>
      <c r="DF125" s="76"/>
      <c r="DG125" s="69"/>
      <c r="DH125" s="69"/>
      <c r="DI125" s="36"/>
      <c r="DJ125" s="36"/>
    </row>
    <row r="126" spans="1:114" ht="15.75">
      <c r="A126" s="199"/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197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73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200"/>
      <c r="CM126" s="201"/>
      <c r="CN126" s="204"/>
      <c r="CO126" s="204"/>
      <c r="CP126" s="204"/>
      <c r="CQ126" s="204"/>
      <c r="CR126" s="204"/>
      <c r="CS126" s="204"/>
      <c r="CT126" s="204"/>
      <c r="CU126" s="204"/>
      <c r="CV126" s="204"/>
      <c r="CW126" s="204"/>
      <c r="CX126" s="204"/>
      <c r="CY126" s="204"/>
      <c r="CZ126" s="204"/>
      <c r="DA126" s="204"/>
      <c r="DB126" s="204"/>
      <c r="DC126" s="204"/>
      <c r="DD126" s="204"/>
      <c r="DE126" s="204"/>
      <c r="DF126" s="76"/>
      <c r="DG126" s="69"/>
      <c r="DH126" s="79"/>
      <c r="DI126" s="36"/>
      <c r="DJ126" s="36"/>
    </row>
    <row r="127" spans="1:114" ht="15.75">
      <c r="A127" s="206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160"/>
      <c r="CM127" s="204"/>
      <c r="CN127" s="204"/>
      <c r="CO127" s="204"/>
      <c r="CP127" s="204"/>
      <c r="CQ127" s="204"/>
      <c r="CR127" s="204"/>
      <c r="CS127" s="204"/>
      <c r="CT127" s="204"/>
      <c r="CU127" s="204"/>
      <c r="CV127" s="204"/>
      <c r="CW127" s="204"/>
      <c r="CX127" s="204"/>
      <c r="CY127" s="204"/>
      <c r="CZ127" s="204"/>
      <c r="DA127" s="204"/>
      <c r="DB127" s="204"/>
      <c r="DC127" s="204"/>
      <c r="DD127" s="204"/>
      <c r="DE127" s="204"/>
      <c r="DF127" s="76"/>
      <c r="DG127" s="69"/>
      <c r="DH127" s="69"/>
      <c r="DI127" s="36"/>
      <c r="DJ127" s="36"/>
    </row>
    <row r="128" spans="1:114" ht="15.75">
      <c r="A128" s="198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05"/>
      <c r="BO128" s="205"/>
      <c r="BP128" s="205"/>
      <c r="BQ128" s="205"/>
      <c r="BR128" s="205"/>
      <c r="BS128" s="205"/>
      <c r="BT128" s="205"/>
      <c r="BU128" s="205"/>
      <c r="BV128" s="205"/>
      <c r="BW128" s="205"/>
      <c r="BX128" s="205"/>
      <c r="BY128" s="205"/>
      <c r="BZ128" s="205"/>
      <c r="CA128" s="205"/>
      <c r="CB128" s="205"/>
      <c r="CC128" s="205"/>
      <c r="CD128" s="205"/>
      <c r="CE128" s="205"/>
      <c r="CF128" s="205"/>
      <c r="CG128" s="205"/>
      <c r="CH128" s="205"/>
      <c r="CI128" s="205"/>
      <c r="CJ128" s="205"/>
      <c r="CK128" s="205"/>
      <c r="CL128" s="205"/>
      <c r="CM128" s="205"/>
      <c r="CN128" s="205"/>
      <c r="CO128" s="205"/>
      <c r="CP128" s="205"/>
      <c r="CQ128" s="205"/>
      <c r="CR128" s="205"/>
      <c r="CS128" s="205"/>
      <c r="CT128" s="205"/>
      <c r="CU128" s="205"/>
      <c r="CV128" s="205"/>
      <c r="CW128" s="205"/>
      <c r="CX128" s="205"/>
      <c r="CY128" s="205"/>
      <c r="CZ128" s="205"/>
      <c r="DA128" s="205"/>
      <c r="DB128" s="205"/>
      <c r="DC128" s="205"/>
      <c r="DD128" s="205"/>
      <c r="DE128" s="205"/>
      <c r="DF128" s="76"/>
      <c r="DG128" s="69"/>
      <c r="DH128" s="69"/>
      <c r="DI128" s="36"/>
      <c r="DJ128" s="36"/>
    </row>
    <row r="129" spans="1:114" ht="15.75">
      <c r="A129" s="199"/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7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73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  <c r="CL129" s="200"/>
      <c r="CM129" s="201"/>
      <c r="CN129" s="160"/>
      <c r="CO129" s="160"/>
      <c r="CP129" s="160"/>
      <c r="CQ129" s="160"/>
      <c r="CR129" s="160"/>
      <c r="CS129" s="160"/>
      <c r="CT129" s="160"/>
      <c r="CU129" s="160"/>
      <c r="CV129" s="160"/>
      <c r="CW129" s="160"/>
      <c r="CX129" s="160"/>
      <c r="CY129" s="160"/>
      <c r="CZ129" s="160"/>
      <c r="DA129" s="160"/>
      <c r="DB129" s="160"/>
      <c r="DC129" s="160"/>
      <c r="DD129" s="160"/>
      <c r="DE129" s="160"/>
      <c r="DF129" s="81"/>
      <c r="DG129" s="69"/>
      <c r="DH129" s="69"/>
      <c r="DI129" s="36"/>
      <c r="DJ129" s="36"/>
    </row>
    <row r="130" spans="1:114" ht="15.75">
      <c r="A130" s="199"/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160"/>
      <c r="CM130" s="160"/>
      <c r="CN130" s="160"/>
      <c r="CO130" s="160"/>
      <c r="CP130" s="160"/>
      <c r="CQ130" s="160"/>
      <c r="CR130" s="160"/>
      <c r="CS130" s="160"/>
      <c r="CT130" s="160"/>
      <c r="CU130" s="160"/>
      <c r="CV130" s="160"/>
      <c r="CW130" s="160"/>
      <c r="CX130" s="160"/>
      <c r="CY130" s="160"/>
      <c r="CZ130" s="160"/>
      <c r="DA130" s="160"/>
      <c r="DB130" s="160"/>
      <c r="DC130" s="160"/>
      <c r="DD130" s="160"/>
      <c r="DE130" s="160"/>
      <c r="DF130" s="76"/>
      <c r="DG130" s="69"/>
      <c r="DH130" s="79"/>
      <c r="DI130" s="36"/>
      <c r="DJ130" s="36"/>
    </row>
    <row r="131" spans="1:114" ht="15.75">
      <c r="A131" s="198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160"/>
      <c r="CM131" s="160"/>
      <c r="CN131" s="160"/>
      <c r="CO131" s="160"/>
      <c r="CP131" s="160"/>
      <c r="CQ131" s="160"/>
      <c r="CR131" s="160"/>
      <c r="CS131" s="160"/>
      <c r="CT131" s="160"/>
      <c r="CU131" s="160"/>
      <c r="CV131" s="160"/>
      <c r="CW131" s="160"/>
      <c r="CX131" s="160"/>
      <c r="CY131" s="160"/>
      <c r="CZ131" s="160"/>
      <c r="DA131" s="160"/>
      <c r="DB131" s="160"/>
      <c r="DC131" s="160"/>
      <c r="DD131" s="160"/>
      <c r="DE131" s="160"/>
      <c r="DF131" s="76"/>
      <c r="DG131" s="69"/>
      <c r="DH131" s="79"/>
      <c r="DI131" s="36"/>
      <c r="DJ131" s="36"/>
    </row>
    <row r="132" spans="1:114" ht="15.75">
      <c r="A132" s="199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73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73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33"/>
      <c r="CM132" s="207"/>
      <c r="CN132" s="160"/>
      <c r="CO132" s="160"/>
      <c r="CP132" s="160"/>
      <c r="CQ132" s="160"/>
      <c r="CR132" s="160"/>
      <c r="CS132" s="160"/>
      <c r="CT132" s="160"/>
      <c r="CU132" s="160"/>
      <c r="CV132" s="160"/>
      <c r="CW132" s="160"/>
      <c r="CX132" s="160"/>
      <c r="CY132" s="160"/>
      <c r="CZ132" s="160"/>
      <c r="DA132" s="160"/>
      <c r="DB132" s="160"/>
      <c r="DC132" s="160"/>
      <c r="DD132" s="160"/>
      <c r="DE132" s="160"/>
      <c r="DF132" s="76"/>
      <c r="DG132" s="69"/>
      <c r="DH132" s="79"/>
      <c r="DI132" s="36"/>
      <c r="DJ132" s="36"/>
    </row>
    <row r="133" spans="1:114" ht="15.75">
      <c r="A133" s="198"/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76"/>
      <c r="DG133" s="68"/>
      <c r="DH133" s="68"/>
      <c r="DI133" s="36"/>
      <c r="DJ133" s="36"/>
    </row>
    <row r="134" spans="1:114" ht="15.75">
      <c r="A134" s="197"/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3"/>
      <c r="BP134" s="173"/>
      <c r="BQ134" s="173"/>
      <c r="BR134" s="173"/>
      <c r="BS134" s="173"/>
      <c r="BT134" s="173"/>
      <c r="BU134" s="173"/>
      <c r="BV134" s="173"/>
      <c r="BW134" s="173"/>
      <c r="BX134" s="173"/>
      <c r="BY134" s="173"/>
      <c r="BZ134" s="173"/>
      <c r="CA134" s="173"/>
      <c r="CB134" s="173"/>
      <c r="CC134" s="173"/>
      <c r="CD134" s="173"/>
      <c r="CE134" s="173"/>
      <c r="CF134" s="173"/>
      <c r="CG134" s="173"/>
      <c r="CH134" s="173"/>
      <c r="CI134" s="173"/>
      <c r="CJ134" s="173"/>
      <c r="CK134" s="173"/>
      <c r="CL134" s="33"/>
      <c r="CM134" s="207"/>
      <c r="CN134" s="207"/>
      <c r="CO134" s="207"/>
      <c r="CP134" s="207"/>
      <c r="CQ134" s="207"/>
      <c r="CR134" s="207"/>
      <c r="CS134" s="207"/>
      <c r="CT134" s="207"/>
      <c r="CU134" s="207"/>
      <c r="CV134" s="207"/>
      <c r="CW134" s="207"/>
      <c r="CX134" s="207"/>
      <c r="CY134" s="207"/>
      <c r="CZ134" s="207"/>
      <c r="DA134" s="207"/>
      <c r="DB134" s="207"/>
      <c r="DC134" s="207"/>
      <c r="DD134" s="207"/>
      <c r="DE134" s="207"/>
      <c r="DF134" s="76"/>
      <c r="DG134" s="68"/>
      <c r="DH134" s="68"/>
      <c r="DI134" s="36"/>
      <c r="DJ134" s="36"/>
    </row>
    <row r="135" spans="1:114" ht="15.75">
      <c r="A135" s="197"/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173"/>
      <c r="BN135" s="173"/>
      <c r="BO135" s="173"/>
      <c r="BP135" s="173"/>
      <c r="BQ135" s="173"/>
      <c r="BR135" s="173"/>
      <c r="BS135" s="173"/>
      <c r="BT135" s="173"/>
      <c r="BU135" s="173"/>
      <c r="BV135" s="173"/>
      <c r="BW135" s="173"/>
      <c r="BX135" s="173"/>
      <c r="BY135" s="173"/>
      <c r="BZ135" s="173"/>
      <c r="CA135" s="173"/>
      <c r="CB135" s="173"/>
      <c r="CC135" s="173"/>
      <c r="CD135" s="173"/>
      <c r="CE135" s="173"/>
      <c r="CF135" s="173"/>
      <c r="CG135" s="173"/>
      <c r="CH135" s="173"/>
      <c r="CI135" s="173"/>
      <c r="CJ135" s="173"/>
      <c r="CK135" s="173"/>
      <c r="CL135" s="33"/>
      <c r="CM135" s="82"/>
      <c r="CN135" s="173"/>
      <c r="CO135" s="173"/>
      <c r="CP135" s="173"/>
      <c r="CQ135" s="173"/>
      <c r="CR135" s="173"/>
      <c r="CS135" s="173"/>
      <c r="CT135" s="173"/>
      <c r="CU135" s="173"/>
      <c r="CV135" s="173"/>
      <c r="CW135" s="173"/>
      <c r="CX135" s="173"/>
      <c r="CY135" s="173"/>
      <c r="CZ135" s="173"/>
      <c r="DA135" s="173"/>
      <c r="DB135" s="173"/>
      <c r="DC135" s="173"/>
      <c r="DD135" s="173"/>
      <c r="DE135" s="173"/>
      <c r="DF135" s="76"/>
      <c r="DG135" s="68"/>
      <c r="DH135" s="68"/>
      <c r="DI135" s="36"/>
      <c r="DJ135" s="36"/>
    </row>
    <row r="136" spans="1:114" ht="15.75">
      <c r="A136" s="197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173"/>
      <c r="BN136" s="173"/>
      <c r="BO136" s="173"/>
      <c r="BP136" s="173"/>
      <c r="BQ136" s="173"/>
      <c r="BR136" s="173"/>
      <c r="BS136" s="173"/>
      <c r="BT136" s="173"/>
      <c r="BU136" s="173"/>
      <c r="BV136" s="173"/>
      <c r="BW136" s="173"/>
      <c r="BX136" s="173"/>
      <c r="BY136" s="173"/>
      <c r="BZ136" s="173"/>
      <c r="CA136" s="173"/>
      <c r="CB136" s="173"/>
      <c r="CC136" s="173"/>
      <c r="CD136" s="173"/>
      <c r="CE136" s="173"/>
      <c r="CF136" s="173"/>
      <c r="CG136" s="173"/>
      <c r="CH136" s="173"/>
      <c r="CI136" s="173"/>
      <c r="CJ136" s="173"/>
      <c r="CK136" s="173"/>
      <c r="CL136" s="33"/>
      <c r="CM136" s="82"/>
      <c r="CN136" s="200"/>
      <c r="CO136" s="173"/>
      <c r="CP136" s="173"/>
      <c r="CQ136" s="173"/>
      <c r="CR136" s="173"/>
      <c r="CS136" s="173"/>
      <c r="CT136" s="173"/>
      <c r="CU136" s="173"/>
      <c r="CV136" s="173"/>
      <c r="CW136" s="173"/>
      <c r="CX136" s="173"/>
      <c r="CY136" s="173"/>
      <c r="CZ136" s="173"/>
      <c r="DA136" s="173"/>
      <c r="DB136" s="173"/>
      <c r="DC136" s="173"/>
      <c r="DD136" s="173"/>
      <c r="DE136" s="173"/>
      <c r="DF136" s="76"/>
      <c r="DG136" s="68"/>
      <c r="DH136" s="79"/>
      <c r="DI136" s="36"/>
      <c r="DJ136" s="36"/>
    </row>
    <row r="137" spans="1:114" ht="15.75">
      <c r="A137" s="198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  <c r="DD137" s="160"/>
      <c r="DE137" s="160"/>
      <c r="DF137" s="76"/>
      <c r="DG137" s="69"/>
      <c r="DH137" s="69"/>
      <c r="DI137" s="36"/>
      <c r="DJ137" s="36"/>
    </row>
    <row r="138" spans="1:114" ht="15.75">
      <c r="A138" s="198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8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BO138" s="205"/>
      <c r="BP138" s="205"/>
      <c r="BQ138" s="205"/>
      <c r="BR138" s="205"/>
      <c r="BS138" s="205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4"/>
      <c r="CM138" s="209"/>
      <c r="CN138" s="208"/>
      <c r="CO138" s="208"/>
      <c r="CP138" s="208"/>
      <c r="CQ138" s="208"/>
      <c r="CR138" s="208"/>
      <c r="CS138" s="208"/>
      <c r="CT138" s="208"/>
      <c r="CU138" s="208"/>
      <c r="CV138" s="208"/>
      <c r="CW138" s="208"/>
      <c r="CX138" s="208"/>
      <c r="CY138" s="208"/>
      <c r="CZ138" s="208"/>
      <c r="DA138" s="208"/>
      <c r="DB138" s="208"/>
      <c r="DC138" s="208"/>
      <c r="DD138" s="208"/>
      <c r="DE138" s="208"/>
      <c r="DF138" s="76"/>
      <c r="DG138" s="69"/>
      <c r="DH138" s="69"/>
      <c r="DI138" s="36"/>
      <c r="DJ138" s="36"/>
    </row>
    <row r="139" spans="1:114" ht="15.75">
      <c r="A139" s="2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33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76"/>
      <c r="DG139" s="69"/>
      <c r="DH139" s="69"/>
      <c r="DI139" s="36"/>
      <c r="DJ139" s="36"/>
    </row>
    <row r="140" spans="1:114" ht="15.75">
      <c r="A140" s="68"/>
      <c r="B140" s="68"/>
      <c r="C140" s="68"/>
      <c r="D140" s="68"/>
      <c r="E140" s="68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9"/>
      <c r="DH140" s="69"/>
      <c r="DI140" s="36"/>
      <c r="DJ140" s="36"/>
    </row>
    <row r="141" spans="1:114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68"/>
      <c r="DG141" s="69"/>
      <c r="DH141" s="69"/>
      <c r="DI141" s="36"/>
      <c r="DJ141" s="36"/>
    </row>
  </sheetData>
  <sheetProtection/>
  <mergeCells count="305">
    <mergeCell ref="A137:DE137"/>
    <mergeCell ref="A138:AR138"/>
    <mergeCell ref="AS138:BS138"/>
    <mergeCell ref="CM138:DE138"/>
    <mergeCell ref="A135:AR135"/>
    <mergeCell ref="AS135:BS135"/>
    <mergeCell ref="BT135:CK135"/>
    <mergeCell ref="CN135:DE135"/>
    <mergeCell ref="A136:AR136"/>
    <mergeCell ref="AS136:BS136"/>
    <mergeCell ref="BT136:CK136"/>
    <mergeCell ref="CN136:DE136"/>
    <mergeCell ref="A132:AR132"/>
    <mergeCell ref="AS132:BS132"/>
    <mergeCell ref="BT132:CK132"/>
    <mergeCell ref="CM132:DE132"/>
    <mergeCell ref="A133:DE133"/>
    <mergeCell ref="A134:AR134"/>
    <mergeCell ref="AS134:BS134"/>
    <mergeCell ref="BT134:CK134"/>
    <mergeCell ref="CM134:DE134"/>
    <mergeCell ref="A129:AR130"/>
    <mergeCell ref="AS129:BS130"/>
    <mergeCell ref="BT129:CK130"/>
    <mergeCell ref="CL129:CL130"/>
    <mergeCell ref="CM129:DE130"/>
    <mergeCell ref="A131:DE131"/>
    <mergeCell ref="A126:AR127"/>
    <mergeCell ref="AS126:BS127"/>
    <mergeCell ref="BT126:CK127"/>
    <mergeCell ref="CL126:CL127"/>
    <mergeCell ref="CM126:DE127"/>
    <mergeCell ref="A128:DE128"/>
    <mergeCell ref="A123:DE123"/>
    <mergeCell ref="A124:AR125"/>
    <mergeCell ref="AS124:BS125"/>
    <mergeCell ref="BT124:CK125"/>
    <mergeCell ref="CL124:CL125"/>
    <mergeCell ref="CM124:DE125"/>
    <mergeCell ref="A120:DE120"/>
    <mergeCell ref="A121:AR122"/>
    <mergeCell ref="AS121:BS121"/>
    <mergeCell ref="BT121:CK122"/>
    <mergeCell ref="CL121:CL122"/>
    <mergeCell ref="CM121:DE122"/>
    <mergeCell ref="AS122:BS122"/>
    <mergeCell ref="A118:AR118"/>
    <mergeCell ref="AS118:BS118"/>
    <mergeCell ref="BT118:CK118"/>
    <mergeCell ref="CM118:DE118"/>
    <mergeCell ref="A119:AR119"/>
    <mergeCell ref="AS119:BS119"/>
    <mergeCell ref="BT119:CK119"/>
    <mergeCell ref="CM119:DE119"/>
    <mergeCell ref="A116:AR116"/>
    <mergeCell ref="AS116:BS116"/>
    <mergeCell ref="BT116:CK116"/>
    <mergeCell ref="CM116:DE116"/>
    <mergeCell ref="A117:AR117"/>
    <mergeCell ref="AS117:BS117"/>
    <mergeCell ref="BT117:CK117"/>
    <mergeCell ref="CM117:DE117"/>
    <mergeCell ref="A114:AR114"/>
    <mergeCell ref="AS114:BS114"/>
    <mergeCell ref="BT114:CK114"/>
    <mergeCell ref="CM114:DE114"/>
    <mergeCell ref="A115:AR115"/>
    <mergeCell ref="AS115:BS115"/>
    <mergeCell ref="BT115:CK115"/>
    <mergeCell ref="CM115:DE115"/>
    <mergeCell ref="DF107:DF111"/>
    <mergeCell ref="A112:AR112"/>
    <mergeCell ref="AS112:BS112"/>
    <mergeCell ref="BT112:CK112"/>
    <mergeCell ref="CM112:DE112"/>
    <mergeCell ref="A113:AR113"/>
    <mergeCell ref="AS113:BS113"/>
    <mergeCell ref="BT113:CK113"/>
    <mergeCell ref="CM113:DE113"/>
    <mergeCell ref="BT105:CK106"/>
    <mergeCell ref="CL105:CL106"/>
    <mergeCell ref="CM105:DE106"/>
    <mergeCell ref="A106:AR106"/>
    <mergeCell ref="AS106:BS106"/>
    <mergeCell ref="A107:AR111"/>
    <mergeCell ref="AS107:BS111"/>
    <mergeCell ref="BT107:CK111"/>
    <mergeCell ref="CL107:CL111"/>
    <mergeCell ref="CM107:DE111"/>
    <mergeCell ref="A103:AR104"/>
    <mergeCell ref="AS103:BS103"/>
    <mergeCell ref="BT103:CK104"/>
    <mergeCell ref="CL103:CL104"/>
    <mergeCell ref="CM103:DE104"/>
    <mergeCell ref="AS104:BS104"/>
    <mergeCell ref="A100:AR101"/>
    <mergeCell ref="AS100:BS101"/>
    <mergeCell ref="BT100:CK101"/>
    <mergeCell ref="CL100:CL101"/>
    <mergeCell ref="CM100:DE101"/>
    <mergeCell ref="A102:DE102"/>
    <mergeCell ref="A98:AR99"/>
    <mergeCell ref="AS98:BS98"/>
    <mergeCell ref="BT98:CK99"/>
    <mergeCell ref="CL98:CL99"/>
    <mergeCell ref="CM98:DE99"/>
    <mergeCell ref="AS99:BS99"/>
    <mergeCell ref="A96:AR97"/>
    <mergeCell ref="AS96:BS96"/>
    <mergeCell ref="BT96:CK97"/>
    <mergeCell ref="CL96:CL97"/>
    <mergeCell ref="CM96:DE97"/>
    <mergeCell ref="AS97:BS97"/>
    <mergeCell ref="AS92:BS92"/>
    <mergeCell ref="A93:DE93"/>
    <mergeCell ref="A94:AR95"/>
    <mergeCell ref="AS94:BS94"/>
    <mergeCell ref="BT94:CK95"/>
    <mergeCell ref="CL94:CL95"/>
    <mergeCell ref="CM94:DE95"/>
    <mergeCell ref="AS95:BS95"/>
    <mergeCell ref="A89:AR90"/>
    <mergeCell ref="AS89:BS90"/>
    <mergeCell ref="BT89:CK90"/>
    <mergeCell ref="CL89:CL90"/>
    <mergeCell ref="CM89:DE90"/>
    <mergeCell ref="A91:AR92"/>
    <mergeCell ref="AS91:BS91"/>
    <mergeCell ref="BT91:CK92"/>
    <mergeCell ref="CL91:CL92"/>
    <mergeCell ref="CM91:DE92"/>
    <mergeCell ref="A87:AR88"/>
    <mergeCell ref="AS87:BS87"/>
    <mergeCell ref="BT87:CK88"/>
    <mergeCell ref="CL87:CL88"/>
    <mergeCell ref="CM87:DE88"/>
    <mergeCell ref="AS88:BS88"/>
    <mergeCell ref="A84:AR84"/>
    <mergeCell ref="AS84:BS84"/>
    <mergeCell ref="BT84:CK84"/>
    <mergeCell ref="CM84:DE84"/>
    <mergeCell ref="A85:DE85"/>
    <mergeCell ref="A86:DE86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I284"/>
  <sheetViews>
    <sheetView zoomScalePageLayoutView="0" workbookViewId="0" topLeftCell="A28">
      <selection activeCell="AS83" sqref="AS83:BS83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2974.4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9" t="s">
        <v>105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90" t="s">
        <v>5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9" t="s">
        <v>106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103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104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202</v>
      </c>
      <c r="CP11" s="186"/>
      <c r="CQ11" s="186"/>
      <c r="CR11" s="186"/>
      <c r="CS11" s="186"/>
      <c r="CT11" s="186"/>
      <c r="CU11" s="187" t="s">
        <v>102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156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83" t="s">
        <v>112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107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89" t="s">
        <v>111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8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6" t="s">
        <v>143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16">
        <f>ROUND(CM24*$A$1*12,0)</f>
        <v>26413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26413</v>
      </c>
      <c r="CM24" s="119">
        <v>0.74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36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/>
      <c r="DG25" s="27"/>
      <c r="DH25" s="39">
        <f>CM24+CM26+CM28</f>
        <v>1.08</v>
      </c>
    </row>
    <row r="26" spans="1:112" ht="36" customHeight="1">
      <c r="A26" s="120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12" t="s">
        <v>145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16">
        <f>ROUND(CM26*$A$1*12,0)</f>
        <v>11065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11065</v>
      </c>
      <c r="CM26" s="119">
        <v>0.31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61"/>
      <c r="DG26" s="27"/>
      <c r="DH26" s="39"/>
    </row>
    <row r="27" spans="1:112" ht="39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61"/>
      <c r="DG27" s="27"/>
      <c r="DH27" s="39"/>
    </row>
    <row r="28" spans="1:112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72" t="s">
        <v>36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16">
        <f>ROUND(CM28*$A$1*12,0)</f>
        <v>1071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117">
        <f>ROUND(BT28/12*12,0)</f>
        <v>1071</v>
      </c>
      <c r="CM28" s="119">
        <v>0.03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6"/>
      <c r="DG28" s="27"/>
      <c r="DH28" s="27"/>
    </row>
    <row r="29" spans="1:112" ht="48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64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118"/>
      <c r="CM29" s="177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6">
        <f>BT28/12/31*8</f>
        <v>23.032258064516128</v>
      </c>
      <c r="DG29" s="27"/>
      <c r="DH29" s="27"/>
    </row>
    <row r="30" spans="1:112" ht="15.75" customHeight="1">
      <c r="A30" s="89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"/>
      <c r="DG30" s="27"/>
      <c r="DH30" s="27"/>
    </row>
    <row r="31" spans="1:112" ht="15.75" customHeight="1">
      <c r="A31" s="111" t="s">
        <v>115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6" t="s">
        <v>108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9"/>
      <c r="BT31" s="116">
        <f>ROUND(CM31*$A$1*12,0)</f>
        <v>21773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8"/>
      <c r="CL31" s="117">
        <f>ROUND(BT31/12*12,0)</f>
        <v>21773</v>
      </c>
      <c r="CM31" s="119">
        <v>0.61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61"/>
      <c r="DG31" s="27"/>
      <c r="DH31" s="39">
        <f>CM31+CM33+CM35+CM37</f>
        <v>2.68</v>
      </c>
    </row>
    <row r="32" spans="1:112" ht="15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13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8"/>
      <c r="CM32" s="128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F32" s="56"/>
      <c r="DG32" s="27"/>
      <c r="DH32" s="27"/>
    </row>
    <row r="33" spans="1:112" ht="15.75" customHeight="1">
      <c r="A33" s="111" t="s">
        <v>116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6" t="s">
        <v>36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16">
        <f>ROUND(CM33*$A$1*12,0)</f>
        <v>25699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17">
        <f>ROUND(BT33/12*12,0)</f>
        <v>25699</v>
      </c>
      <c r="CM33" s="119">
        <v>0.72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/>
      <c r="DG33" s="27"/>
      <c r="DH33" s="27"/>
    </row>
    <row r="34" spans="1:112" ht="4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40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64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6"/>
      <c r="CL34" s="118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6">
        <f>BT33/12/31*8</f>
        <v>552.6666666666667</v>
      </c>
      <c r="DG34" s="27"/>
      <c r="DH34" s="27"/>
    </row>
    <row r="35" spans="1:112" ht="15.75" customHeight="1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6" t="s">
        <v>108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9"/>
      <c r="BT35" s="116">
        <f>ROUND(CM35*$A$1*12,0)</f>
        <v>8923</v>
      </c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8"/>
      <c r="CL35" s="117">
        <f>ROUND(BT35/12*12,0)</f>
        <v>8923</v>
      </c>
      <c r="CM35" s="119">
        <v>0.25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/>
      <c r="DG35" s="27"/>
      <c r="DH35" s="27"/>
    </row>
    <row r="36" spans="1:112" ht="4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40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18"/>
      <c r="CM36" s="128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  <c r="DF36" s="16">
        <f>BT35/12/31*8</f>
        <v>191.89247311827958</v>
      </c>
      <c r="DG36" s="27"/>
      <c r="DH36" s="27"/>
    </row>
    <row r="37" spans="1:112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 t="s">
        <v>120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8"/>
      <c r="BT37" s="116">
        <f>ROUND(CM37*$A$1*12,0)</f>
        <v>39262</v>
      </c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117">
        <f>ROUND(BT37/12*12,0)</f>
        <v>39262</v>
      </c>
      <c r="CM37" s="119">
        <v>1.1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5"/>
      <c r="BT38" s="113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8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  <c r="DF38" s="16">
        <v>0.04</v>
      </c>
      <c r="DG38" s="27"/>
      <c r="DH38" s="27"/>
    </row>
    <row r="39" spans="1:112" ht="36" customHeight="1">
      <c r="A39" s="89" t="s">
        <v>122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16"/>
      <c r="DG39" s="27"/>
      <c r="DH39" s="27"/>
    </row>
    <row r="40" spans="1:112" ht="15.75" customHeight="1">
      <c r="A40" s="111" t="s">
        <v>40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6" t="s">
        <v>117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16">
        <f>ROUND(CM40*$A$1*12,0)</f>
        <v>49613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49613</v>
      </c>
      <c r="CM40" s="119">
        <v>1.39</v>
      </c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41"/>
      <c r="DG40" s="27"/>
      <c r="DH40" s="27"/>
    </row>
    <row r="41" spans="1:112" ht="53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40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1066.9462365591398</v>
      </c>
      <c r="DG41" s="27"/>
      <c r="DH41" s="39">
        <f>CM40+CM42+CM44+CM49+CM50+CM51+CM52+CM53+CM54+CM55+CM56</f>
        <v>3.23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6">
        <f>ROUND(CM42*$A$1*12,0)</f>
        <v>17846</v>
      </c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7">
        <f>ROUND(BT42/12*12,0)</f>
        <v>17846</v>
      </c>
      <c r="CM42" s="119">
        <v>0.5</v>
      </c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  <c r="DF42" s="16"/>
      <c r="DG42" s="27"/>
      <c r="DH42" s="39"/>
    </row>
    <row r="43" spans="1:112" ht="43.5" customHeight="1">
      <c r="A43" s="103" t="s">
        <v>119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48" t="s">
        <v>37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18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5"/>
      <c r="DF43" s="16"/>
      <c r="DG43" s="27"/>
      <c r="DH43" s="39"/>
    </row>
    <row r="44" spans="1:112" ht="15.75" customHeight="1">
      <c r="A44" s="111" t="s">
        <v>118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2" t="s">
        <v>117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2"/>
      <c r="BT44" s="116">
        <f>ROUND(CM44*$A$1*12,0)</f>
        <v>17846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117">
        <f>ROUND(BT44/12*12,0)</f>
        <v>17846</v>
      </c>
      <c r="CM44" s="119">
        <v>0.5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147">
        <f>BT44/12/31*8</f>
        <v>383.78494623655916</v>
      </c>
      <c r="DG44" s="27"/>
      <c r="DH44" s="27"/>
    </row>
    <row r="45" spans="1:112" ht="15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9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1"/>
      <c r="CL45" s="162"/>
      <c r="CM45" s="159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1"/>
      <c r="DF45" s="147"/>
      <c r="DG45" s="27"/>
      <c r="DH45" s="27"/>
    </row>
    <row r="46" spans="1:112" ht="1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62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 customHeight="1" hidden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3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162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6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163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5"/>
      <c r="DF48" s="147"/>
      <c r="DG48" s="27"/>
      <c r="DH48" s="27"/>
    </row>
    <row r="49" spans="1:112" ht="49.5" customHeight="1">
      <c r="A49" s="111" t="s">
        <v>127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44" t="s">
        <v>128</v>
      </c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9">
        <f aca="true" t="shared" si="0" ref="BT49:BT56">ROUND(CM49*$A$1*12,0)</f>
        <v>3569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22">
        <f aca="true" t="shared" si="1" ref="CL49:CL56">ROUND(BT49/12*12,0)</f>
        <v>3569</v>
      </c>
      <c r="CM49" s="141">
        <v>0.1</v>
      </c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  <c r="DF49" s="24">
        <f>BT49/12/31*8</f>
        <v>76.75268817204302</v>
      </c>
      <c r="DG49" s="27"/>
      <c r="DH49" s="27"/>
    </row>
    <row r="50" spans="1:112" ht="46.5" customHeight="1">
      <c r="A50" s="103" t="s">
        <v>129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44" t="s">
        <v>36</v>
      </c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99">
        <f t="shared" si="0"/>
        <v>8566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 t="shared" si="1"/>
        <v>8566</v>
      </c>
      <c r="CM50" s="141">
        <v>0.24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24"/>
      <c r="DG50" s="27"/>
      <c r="DH50" s="27"/>
    </row>
    <row r="51" spans="1:112" ht="35.25" customHeight="1">
      <c r="A51" s="103" t="s">
        <v>130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44" t="s">
        <v>117</v>
      </c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99">
        <f t="shared" si="0"/>
        <v>3569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 t="shared" si="1"/>
        <v>3569</v>
      </c>
      <c r="CM51" s="141">
        <v>0.1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24"/>
      <c r="DG51" s="27"/>
      <c r="DH51" s="27"/>
    </row>
    <row r="52" spans="1:112" ht="35.25" customHeight="1">
      <c r="A52" s="103" t="s">
        <v>131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44" t="s">
        <v>36</v>
      </c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99">
        <f t="shared" si="0"/>
        <v>3569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 t="shared" si="1"/>
        <v>3569</v>
      </c>
      <c r="CM52" s="141">
        <v>0.1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24"/>
      <c r="DG52" s="27"/>
      <c r="DH52" s="27"/>
    </row>
    <row r="53" spans="1:112" ht="49.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44" t="s">
        <v>117</v>
      </c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99">
        <f t="shared" si="0"/>
        <v>714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22">
        <f t="shared" si="1"/>
        <v>714</v>
      </c>
      <c r="CM53" s="141">
        <v>0.02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24"/>
      <c r="DG53" s="27"/>
      <c r="DH53" s="27"/>
    </row>
    <row r="54" spans="1:112" ht="35.25" customHeight="1">
      <c r="A54" s="103" t="s">
        <v>133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96" t="s">
        <v>134</v>
      </c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99">
        <f t="shared" si="0"/>
        <v>3569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22">
        <f t="shared" si="1"/>
        <v>3569</v>
      </c>
      <c r="CM54" s="141">
        <v>0.1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24"/>
      <c r="DG54" s="27"/>
      <c r="DH54" s="27"/>
    </row>
    <row r="55" spans="1:112" ht="48" customHeight="1">
      <c r="A55" s="103" t="s">
        <v>135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96" t="s">
        <v>134</v>
      </c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8"/>
      <c r="BT55" s="99">
        <f t="shared" si="0"/>
        <v>3569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22">
        <f t="shared" si="1"/>
        <v>3569</v>
      </c>
      <c r="CM55" s="141">
        <v>0.1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24"/>
      <c r="DG55" s="27"/>
      <c r="DH55" s="27"/>
    </row>
    <row r="56" spans="1:112" ht="35.25" customHeight="1">
      <c r="A56" s="103" t="s">
        <v>136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44" t="s">
        <v>66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99">
        <f t="shared" si="0"/>
        <v>2855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2">
        <f t="shared" si="1"/>
        <v>2855</v>
      </c>
      <c r="CM56" s="141">
        <v>0.08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24"/>
      <c r="DG56" s="27"/>
      <c r="DH56" s="27"/>
    </row>
    <row r="57" spans="1:112" ht="15.75" customHeight="1">
      <c r="A57" s="89" t="s">
        <v>137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7"/>
      <c r="DF57" s="16"/>
      <c r="DG57" s="27"/>
      <c r="DH57" s="27"/>
    </row>
    <row r="58" spans="1:112" ht="15.75" customHeight="1">
      <c r="A58" s="120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116" t="s">
        <v>37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16">
        <f>ROUND(CM58*$A$1*12,0)</f>
        <v>80666</v>
      </c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8"/>
      <c r="CL58" s="117">
        <f>ROUND(BT58/12*12,0)</f>
        <v>80666</v>
      </c>
      <c r="CM58" s="119">
        <v>2.26</v>
      </c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8"/>
      <c r="DF58" s="16"/>
      <c r="DG58" s="27"/>
      <c r="DH58" s="27"/>
    </row>
    <row r="59" spans="1:112" ht="48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140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5"/>
      <c r="BT59" s="113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5"/>
      <c r="CL59" s="118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5"/>
      <c r="DF59" s="16">
        <f>BT58/12/31*8</f>
        <v>1734.752688172043</v>
      </c>
      <c r="DG59" s="27"/>
      <c r="DH59" s="39">
        <f>CM58</f>
        <v>2.26</v>
      </c>
    </row>
    <row r="60" spans="1:112" ht="33.75" customHeight="1">
      <c r="A60" s="89" t="s">
        <v>125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6"/>
      <c r="DG60" s="27"/>
      <c r="DH60" s="27"/>
    </row>
    <row r="61" spans="1:112" ht="15.75" customHeight="1">
      <c r="A61" s="111" t="s">
        <v>123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2" t="s">
        <v>36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3212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3212</v>
      </c>
      <c r="CM61" s="119">
        <v>0.09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41"/>
      <c r="DG61" s="27"/>
      <c r="DH61" s="27"/>
    </row>
    <row r="62" spans="1:112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3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69.0752688172043</v>
      </c>
      <c r="DG62" s="27"/>
      <c r="DH62" s="27"/>
    </row>
    <row r="63" spans="1:112" ht="15.75" customHeight="1">
      <c r="A63" s="120" t="s">
        <v>124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2142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2142</v>
      </c>
      <c r="CM63" s="119">
        <v>0.06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39">
        <f>CM61+CM63</f>
        <v>0.15</v>
      </c>
    </row>
    <row r="64" spans="1:112" ht="30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5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46.064516129032256</v>
      </c>
      <c r="DG64" s="27"/>
      <c r="DH64" s="27"/>
    </row>
    <row r="65" spans="1:112" ht="15.75" customHeight="1">
      <c r="A65" s="89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16"/>
      <c r="DG65" s="27"/>
      <c r="DH65" s="27"/>
    </row>
    <row r="66" spans="1:112" ht="15.75" customHeight="1">
      <c r="A66" s="111" t="s">
        <v>146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108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53539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53539</v>
      </c>
      <c r="CM66" s="119">
        <v>1.5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/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1151.3763440860214</v>
      </c>
      <c r="DG67" s="27"/>
      <c r="DH67" s="39">
        <f>CM66</f>
        <v>1.5</v>
      </c>
    </row>
    <row r="68" spans="1:112" ht="15.75" customHeight="1">
      <c r="A68" s="89" t="s">
        <v>140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7"/>
      <c r="DF68" s="16"/>
      <c r="DG68" s="27"/>
      <c r="DH68" s="39">
        <f>CM69</f>
        <v>1.26</v>
      </c>
    </row>
    <row r="69" spans="1:112" ht="28.5" customHeight="1">
      <c r="A69" s="103" t="s">
        <v>140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99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  <c r="BT69" s="99">
        <f>ROUND(CM69*$A$1*12,0)</f>
        <v>44973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5">
        <f>ROUND(BT69/12*12,0)</f>
        <v>44973</v>
      </c>
      <c r="CM69" s="108">
        <v>1.26</v>
      </c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6">
        <f>BT69/12/30*8</f>
        <v>999.4</v>
      </c>
      <c r="DG69" s="27"/>
      <c r="DH69" s="39">
        <f>DH25+DH31+DH41+DH59+DH63+DH67+DH68</f>
        <v>12.16</v>
      </c>
    </row>
    <row r="70" spans="1:112" ht="15.75" customHeight="1" hidden="1">
      <c r="A70" s="89" t="s">
        <v>68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8"/>
      <c r="DF70" s="16"/>
      <c r="DG70" s="29"/>
      <c r="DH70" s="29"/>
    </row>
    <row r="71" spans="1:112" ht="31.5" customHeight="1" hidden="1">
      <c r="A71" s="96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8"/>
      <c r="AS71" s="99" t="s">
        <v>37</v>
      </c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1"/>
      <c r="BT71" s="99">
        <f>ROUND(A1*CM71*12,0)</f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1"/>
      <c r="CL71" s="15">
        <f>BT71</f>
        <v>0</v>
      </c>
      <c r="CM71" s="108">
        <v>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10"/>
      <c r="DF71" s="16"/>
      <c r="DG71" s="29"/>
      <c r="DH71" s="29"/>
    </row>
    <row r="72" spans="1:112" ht="30.75" customHeight="1" hidden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8"/>
      <c r="AS72" s="99" t="s">
        <v>37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  <c r="BT72" s="99">
        <f>ROUND(A1*CN72*12,0)</f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1"/>
      <c r="CL72" s="15">
        <f>BT72</f>
        <v>0</v>
      </c>
      <c r="CM72" s="43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16"/>
      <c r="DG72" s="29"/>
      <c r="DH72" s="29"/>
    </row>
    <row r="73" spans="1:112" ht="15.75" customHeight="1" hidden="1">
      <c r="A73" s="96" t="s">
        <v>69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8"/>
      <c r="AS73" s="9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1"/>
      <c r="BT73" s="99">
        <f>BT71+BT72</f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1"/>
      <c r="CL73" s="15">
        <f>CL71+CL72</f>
        <v>0</v>
      </c>
      <c r="CM73" s="43"/>
      <c r="CN73" s="102">
        <f>CM71+CN72</f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16"/>
      <c r="DG73" s="29"/>
      <c r="DH73" s="39">
        <f>CM71+CN72</f>
        <v>0</v>
      </c>
    </row>
    <row r="74" spans="1:112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8"/>
      <c r="DF74" s="16"/>
      <c r="DG74" s="27"/>
      <c r="DH74" s="27"/>
    </row>
    <row r="75" spans="1:112" ht="15.75" customHeight="1">
      <c r="A75" s="89" t="s">
        <v>51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92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434023</v>
      </c>
      <c r="CM75" s="93">
        <f>CM24+CM26+CM28+CM31+CM33+CM35+CM37+CM40+CM42+CM44+CM49+CM50+CM51+CM52+CM53+CM54+CM55+CM56+CM58+CM61+CM63+CM66+CM69</f>
        <v>12.159999999999998</v>
      </c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80" spans="1:113" ht="15.75">
      <c r="A80" s="198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75"/>
      <c r="DG80" s="69"/>
      <c r="DH80" s="69"/>
      <c r="DI80" s="36"/>
    </row>
    <row r="81" spans="1:113" ht="15.75" customHeight="1">
      <c r="A81" s="198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76"/>
      <c r="DG81" s="69"/>
      <c r="DH81" s="69"/>
      <c r="DI81" s="36"/>
    </row>
    <row r="82" spans="1:113" ht="18" customHeight="1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200"/>
      <c r="CM82" s="201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76"/>
      <c r="DG82" s="69"/>
      <c r="DH82" s="69"/>
      <c r="DI82" s="36"/>
    </row>
    <row r="83" spans="1:113" ht="36" customHeight="1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202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78"/>
      <c r="DG83" s="69"/>
      <c r="DH83" s="79"/>
      <c r="DI83" s="36"/>
    </row>
    <row r="84" spans="1:113" ht="36" customHeight="1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173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200"/>
      <c r="CM84" s="201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78"/>
      <c r="DG84" s="69"/>
      <c r="DH84" s="79"/>
      <c r="DI84" s="36"/>
    </row>
    <row r="85" spans="1:113" ht="36" customHeight="1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78"/>
      <c r="DG85" s="69"/>
      <c r="DH85" s="79"/>
      <c r="DI85" s="36"/>
    </row>
    <row r="86" spans="1:113" ht="15.75" customHeight="1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200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76"/>
      <c r="DG86" s="69"/>
      <c r="DH86" s="69"/>
      <c r="DI86" s="36"/>
    </row>
    <row r="87" spans="1:113" ht="48.75" customHeight="1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76"/>
      <c r="DG87" s="69"/>
      <c r="DH87" s="69"/>
      <c r="DI87" s="36"/>
    </row>
    <row r="88" spans="1:113" ht="15.75" customHeight="1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76"/>
      <c r="DG88" s="69"/>
      <c r="DH88" s="69"/>
      <c r="DI88" s="36"/>
    </row>
    <row r="89" spans="1:113" ht="15.75" customHeight="1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200"/>
      <c r="CM89" s="201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78"/>
      <c r="DG89" s="69"/>
      <c r="DH89" s="79"/>
      <c r="DI89" s="36"/>
    </row>
    <row r="90" spans="1:113" ht="15.7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202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80"/>
      <c r="DG90" s="69"/>
      <c r="DH90" s="69"/>
      <c r="DI90" s="36"/>
    </row>
    <row r="91" spans="1:113" ht="15.75" customHeight="1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200"/>
      <c r="CM91" s="201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76"/>
      <c r="DG91" s="69"/>
      <c r="DH91" s="69"/>
      <c r="DI91" s="36"/>
    </row>
    <row r="92" spans="1:113" ht="48" customHeight="1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202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60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76"/>
      <c r="DG92" s="69"/>
      <c r="DH92" s="69"/>
      <c r="DI92" s="36"/>
    </row>
    <row r="93" spans="1:113" ht="15.75" customHeight="1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200"/>
      <c r="CM93" s="201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76"/>
      <c r="DG93" s="69"/>
      <c r="DH93" s="69"/>
      <c r="DI93" s="36"/>
    </row>
    <row r="94" spans="1:113" ht="48" customHeight="1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202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76"/>
      <c r="DG94" s="69"/>
      <c r="DH94" s="69"/>
      <c r="DI94" s="36"/>
    </row>
    <row r="95" spans="1:113" ht="15.75" customHeight="1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7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73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200"/>
      <c r="CM95" s="201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76"/>
      <c r="DG95" s="69"/>
      <c r="DH95" s="69"/>
      <c r="DI95" s="36"/>
    </row>
    <row r="96" spans="1:113" ht="111.75" customHeight="1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76"/>
      <c r="DG96" s="69"/>
      <c r="DH96" s="69"/>
      <c r="DI96" s="36"/>
    </row>
    <row r="97" spans="1:113" ht="36" customHeight="1">
      <c r="A97" s="198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05"/>
      <c r="BO97" s="205"/>
      <c r="BP97" s="205"/>
      <c r="BQ97" s="205"/>
      <c r="BR97" s="205"/>
      <c r="BS97" s="205"/>
      <c r="BT97" s="205"/>
      <c r="BU97" s="205"/>
      <c r="BV97" s="205"/>
      <c r="BW97" s="205"/>
      <c r="BX97" s="205"/>
      <c r="BY97" s="205"/>
      <c r="BZ97" s="205"/>
      <c r="CA97" s="205"/>
      <c r="CB97" s="205"/>
      <c r="CC97" s="205"/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5"/>
      <c r="CO97" s="205"/>
      <c r="CP97" s="205"/>
      <c r="CQ97" s="205"/>
      <c r="CR97" s="205"/>
      <c r="CS97" s="205"/>
      <c r="CT97" s="205"/>
      <c r="CU97" s="205"/>
      <c r="CV97" s="205"/>
      <c r="CW97" s="205"/>
      <c r="CX97" s="205"/>
      <c r="CY97" s="205"/>
      <c r="CZ97" s="205"/>
      <c r="DA97" s="205"/>
      <c r="DB97" s="205"/>
      <c r="DC97" s="205"/>
      <c r="DD97" s="205"/>
      <c r="DE97" s="205"/>
      <c r="DF97" s="76"/>
      <c r="DG97" s="69"/>
      <c r="DH97" s="69"/>
      <c r="DI97" s="36"/>
    </row>
    <row r="98" spans="1:113" ht="15.75" customHeight="1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200"/>
      <c r="CM98" s="201"/>
      <c r="CN98" s="160"/>
      <c r="CO98" s="160"/>
      <c r="CP98" s="160"/>
      <c r="CQ98" s="160"/>
      <c r="CR98" s="160"/>
      <c r="CS98" s="160"/>
      <c r="CT98" s="160"/>
      <c r="CU98" s="160"/>
      <c r="CV98" s="160"/>
      <c r="CW98" s="160"/>
      <c r="CX98" s="160"/>
      <c r="CY98" s="160"/>
      <c r="CZ98" s="160"/>
      <c r="DA98" s="160"/>
      <c r="DB98" s="160"/>
      <c r="DC98" s="160"/>
      <c r="DD98" s="160"/>
      <c r="DE98" s="160"/>
      <c r="DF98" s="81"/>
      <c r="DG98" s="69"/>
      <c r="DH98" s="69"/>
      <c r="DI98" s="36"/>
    </row>
    <row r="99" spans="1:113" ht="53.25" customHeight="1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202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76"/>
      <c r="DG99" s="69"/>
      <c r="DH99" s="79"/>
      <c r="DI99" s="36"/>
    </row>
    <row r="100" spans="1:113" ht="0.7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11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173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200"/>
      <c r="CM100" s="201"/>
      <c r="CN100" s="160"/>
      <c r="CO100" s="160"/>
      <c r="CP100" s="160"/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  <c r="DF100" s="76"/>
      <c r="DG100" s="69"/>
      <c r="DH100" s="79"/>
      <c r="DI100" s="36"/>
    </row>
    <row r="101" spans="1:113" ht="43.5" customHeight="1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3"/>
      <c r="BR101" s="203"/>
      <c r="BS101" s="203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0"/>
      <c r="CS101" s="160"/>
      <c r="CT101" s="160"/>
      <c r="CU101" s="160"/>
      <c r="CV101" s="160"/>
      <c r="CW101" s="160"/>
      <c r="CX101" s="160"/>
      <c r="CY101" s="160"/>
      <c r="CZ101" s="160"/>
      <c r="DA101" s="160"/>
      <c r="DB101" s="160"/>
      <c r="DC101" s="160"/>
      <c r="DD101" s="160"/>
      <c r="DE101" s="160"/>
      <c r="DF101" s="76"/>
      <c r="DG101" s="69"/>
      <c r="DH101" s="79"/>
      <c r="DI101" s="36"/>
    </row>
    <row r="102" spans="1:113" ht="15.75" customHeight="1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7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73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200"/>
      <c r="CM102" s="201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47"/>
      <c r="DG102" s="69"/>
      <c r="DH102" s="69"/>
      <c r="DI102" s="36"/>
    </row>
    <row r="103" spans="1:113" ht="15.7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200"/>
      <c r="CM103" s="160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147"/>
      <c r="DG103" s="69"/>
      <c r="DH103" s="69"/>
      <c r="DI103" s="36"/>
    </row>
    <row r="104" spans="1:113" ht="1.5" customHeight="1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20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47"/>
      <c r="DG104" s="69"/>
      <c r="DH104" s="69"/>
      <c r="DI104" s="36"/>
    </row>
    <row r="105" spans="1:113" ht="15.75" customHeight="1" hidden="1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20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47"/>
      <c r="DG105" s="69"/>
      <c r="DH105" s="69"/>
      <c r="DI105" s="36"/>
    </row>
    <row r="106" spans="1:113" ht="6" customHeight="1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20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47"/>
      <c r="DG106" s="69"/>
      <c r="DH106" s="69"/>
      <c r="DI106" s="36"/>
    </row>
    <row r="107" spans="1:113" ht="49.5" customHeight="1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3"/>
      <c r="BN107" s="203"/>
      <c r="BO107" s="203"/>
      <c r="BP107" s="203"/>
      <c r="BQ107" s="203"/>
      <c r="BR107" s="203"/>
      <c r="BS107" s="203"/>
      <c r="BT107" s="173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33"/>
      <c r="CM107" s="201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  <c r="DE107" s="160"/>
      <c r="DF107" s="24"/>
      <c r="DG107" s="69"/>
      <c r="DH107" s="69"/>
      <c r="DI107" s="36"/>
    </row>
    <row r="108" spans="1:113" ht="46.5" customHeight="1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3"/>
      <c r="BN108" s="203"/>
      <c r="BO108" s="203"/>
      <c r="BP108" s="203"/>
      <c r="BQ108" s="203"/>
      <c r="BR108" s="203"/>
      <c r="BS108" s="203"/>
      <c r="BT108" s="173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33"/>
      <c r="CM108" s="201"/>
      <c r="CN108" s="201"/>
      <c r="CO108" s="201"/>
      <c r="CP108" s="201"/>
      <c r="CQ108" s="201"/>
      <c r="CR108" s="201"/>
      <c r="CS108" s="201"/>
      <c r="CT108" s="201"/>
      <c r="CU108" s="201"/>
      <c r="CV108" s="201"/>
      <c r="CW108" s="201"/>
      <c r="CX108" s="201"/>
      <c r="CY108" s="201"/>
      <c r="CZ108" s="201"/>
      <c r="DA108" s="201"/>
      <c r="DB108" s="201"/>
      <c r="DC108" s="201"/>
      <c r="DD108" s="201"/>
      <c r="DE108" s="201"/>
      <c r="DF108" s="24"/>
      <c r="DG108" s="69"/>
      <c r="DH108" s="69"/>
      <c r="DI108" s="36"/>
    </row>
    <row r="109" spans="1:113" ht="35.25" customHeight="1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203"/>
      <c r="BH109" s="203"/>
      <c r="BI109" s="203"/>
      <c r="BJ109" s="203"/>
      <c r="BK109" s="203"/>
      <c r="BL109" s="203"/>
      <c r="BM109" s="203"/>
      <c r="BN109" s="203"/>
      <c r="BO109" s="203"/>
      <c r="BP109" s="203"/>
      <c r="BQ109" s="203"/>
      <c r="BR109" s="203"/>
      <c r="BS109" s="203"/>
      <c r="BT109" s="173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33"/>
      <c r="CM109" s="201"/>
      <c r="CN109" s="201"/>
      <c r="CO109" s="201"/>
      <c r="CP109" s="201"/>
      <c r="CQ109" s="201"/>
      <c r="CR109" s="201"/>
      <c r="CS109" s="201"/>
      <c r="CT109" s="201"/>
      <c r="CU109" s="201"/>
      <c r="CV109" s="201"/>
      <c r="CW109" s="201"/>
      <c r="CX109" s="201"/>
      <c r="CY109" s="201"/>
      <c r="CZ109" s="201"/>
      <c r="DA109" s="201"/>
      <c r="DB109" s="201"/>
      <c r="DC109" s="201"/>
      <c r="DD109" s="201"/>
      <c r="DE109" s="201"/>
      <c r="DF109" s="24"/>
      <c r="DG109" s="69"/>
      <c r="DH109" s="69"/>
      <c r="DI109" s="36"/>
    </row>
    <row r="110" spans="1:113" ht="35.25" customHeight="1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173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33"/>
      <c r="CM110" s="201"/>
      <c r="CN110" s="201"/>
      <c r="CO110" s="201"/>
      <c r="CP110" s="201"/>
      <c r="CQ110" s="201"/>
      <c r="CR110" s="201"/>
      <c r="CS110" s="201"/>
      <c r="CT110" s="201"/>
      <c r="CU110" s="201"/>
      <c r="CV110" s="201"/>
      <c r="CW110" s="201"/>
      <c r="CX110" s="201"/>
      <c r="CY110" s="201"/>
      <c r="CZ110" s="201"/>
      <c r="DA110" s="201"/>
      <c r="DB110" s="201"/>
      <c r="DC110" s="201"/>
      <c r="DD110" s="201"/>
      <c r="DE110" s="201"/>
      <c r="DF110" s="24"/>
      <c r="DG110" s="69"/>
      <c r="DH110" s="69"/>
      <c r="DI110" s="36"/>
    </row>
    <row r="111" spans="1:113" ht="49.5" customHeight="1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/>
      <c r="BR111" s="203"/>
      <c r="BS111" s="203"/>
      <c r="BT111" s="173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33"/>
      <c r="CM111" s="201"/>
      <c r="CN111" s="201"/>
      <c r="CO111" s="201"/>
      <c r="CP111" s="201"/>
      <c r="CQ111" s="201"/>
      <c r="CR111" s="201"/>
      <c r="CS111" s="201"/>
      <c r="CT111" s="201"/>
      <c r="CU111" s="201"/>
      <c r="CV111" s="201"/>
      <c r="CW111" s="201"/>
      <c r="CX111" s="201"/>
      <c r="CY111" s="201"/>
      <c r="CZ111" s="201"/>
      <c r="DA111" s="201"/>
      <c r="DB111" s="201"/>
      <c r="DC111" s="201"/>
      <c r="DD111" s="201"/>
      <c r="DE111" s="201"/>
      <c r="DF111" s="24"/>
      <c r="DG111" s="69"/>
      <c r="DH111" s="69"/>
      <c r="DI111" s="36"/>
    </row>
    <row r="112" spans="1:113" ht="35.25" customHeight="1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73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33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4"/>
      <c r="DG112" s="69"/>
      <c r="DH112" s="69"/>
      <c r="DI112" s="36"/>
    </row>
    <row r="113" spans="1:113" ht="48" customHeight="1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73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33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4"/>
      <c r="DG113" s="69"/>
      <c r="DH113" s="69"/>
      <c r="DI113" s="36"/>
    </row>
    <row r="114" spans="1:113" ht="35.25" customHeight="1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/>
      <c r="BR114" s="203"/>
      <c r="BS114" s="203"/>
      <c r="BT114" s="173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33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  <c r="CW114" s="201"/>
      <c r="CX114" s="201"/>
      <c r="CY114" s="201"/>
      <c r="CZ114" s="201"/>
      <c r="DA114" s="201"/>
      <c r="DB114" s="201"/>
      <c r="DC114" s="201"/>
      <c r="DD114" s="201"/>
      <c r="DE114" s="201"/>
      <c r="DF114" s="24"/>
      <c r="DG114" s="69"/>
      <c r="DH114" s="69"/>
      <c r="DI114" s="36"/>
    </row>
    <row r="115" spans="1:113" ht="15.75" customHeight="1">
      <c r="A115" s="198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  <c r="DD115" s="160"/>
      <c r="DE115" s="160"/>
      <c r="DF115" s="76"/>
      <c r="DG115" s="69"/>
      <c r="DH115" s="69"/>
      <c r="DI115" s="36"/>
    </row>
    <row r="116" spans="1:113" ht="15.75" customHeight="1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200"/>
      <c r="CM116" s="201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76"/>
      <c r="DG116" s="69"/>
      <c r="DH116" s="69"/>
      <c r="DI116" s="36"/>
    </row>
    <row r="117" spans="1:113" ht="48" customHeight="1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202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76"/>
      <c r="DG117" s="69"/>
      <c r="DH117" s="79"/>
      <c r="DI117" s="36"/>
    </row>
    <row r="118" spans="1:113" ht="33.75" customHeight="1">
      <c r="A118" s="198"/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198"/>
      <c r="DA118" s="198"/>
      <c r="DB118" s="198"/>
      <c r="DC118" s="198"/>
      <c r="DD118" s="198"/>
      <c r="DE118" s="198"/>
      <c r="DF118" s="76"/>
      <c r="DG118" s="69"/>
      <c r="DH118" s="69"/>
      <c r="DI118" s="36"/>
    </row>
    <row r="119" spans="1:113" ht="15.75" customHeight="1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7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73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200"/>
      <c r="CM119" s="201"/>
      <c r="CN119" s="204"/>
      <c r="CO119" s="204"/>
      <c r="CP119" s="204"/>
      <c r="CQ119" s="204"/>
      <c r="CR119" s="204"/>
      <c r="CS119" s="204"/>
      <c r="CT119" s="204"/>
      <c r="CU119" s="204"/>
      <c r="CV119" s="204"/>
      <c r="CW119" s="204"/>
      <c r="CX119" s="204"/>
      <c r="CY119" s="204"/>
      <c r="CZ119" s="204"/>
      <c r="DA119" s="204"/>
      <c r="DB119" s="204"/>
      <c r="DC119" s="204"/>
      <c r="DD119" s="204"/>
      <c r="DE119" s="204"/>
      <c r="DF119" s="81"/>
      <c r="DG119" s="69"/>
      <c r="DH119" s="69"/>
      <c r="DI119" s="36"/>
    </row>
    <row r="120" spans="1:113" ht="16.5" customHeight="1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204"/>
      <c r="CN120" s="204"/>
      <c r="CO120" s="204"/>
      <c r="CP120" s="204"/>
      <c r="CQ120" s="204"/>
      <c r="CR120" s="204"/>
      <c r="CS120" s="204"/>
      <c r="CT120" s="204"/>
      <c r="CU120" s="204"/>
      <c r="CV120" s="204"/>
      <c r="CW120" s="204"/>
      <c r="CX120" s="204"/>
      <c r="CY120" s="204"/>
      <c r="CZ120" s="204"/>
      <c r="DA120" s="204"/>
      <c r="DB120" s="204"/>
      <c r="DC120" s="204"/>
      <c r="DD120" s="204"/>
      <c r="DE120" s="204"/>
      <c r="DF120" s="76"/>
      <c r="DG120" s="69"/>
      <c r="DH120" s="69"/>
      <c r="DI120" s="36"/>
    </row>
    <row r="121" spans="1:113" ht="15.75" customHeight="1">
      <c r="A121" s="199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197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73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  <c r="CL121" s="200"/>
      <c r="CM121" s="201"/>
      <c r="CN121" s="204"/>
      <c r="CO121" s="204"/>
      <c r="CP121" s="204"/>
      <c r="CQ121" s="204"/>
      <c r="CR121" s="204"/>
      <c r="CS121" s="204"/>
      <c r="CT121" s="204"/>
      <c r="CU121" s="204"/>
      <c r="CV121" s="204"/>
      <c r="CW121" s="204"/>
      <c r="CX121" s="204"/>
      <c r="CY121" s="204"/>
      <c r="CZ121" s="204"/>
      <c r="DA121" s="204"/>
      <c r="DB121" s="204"/>
      <c r="DC121" s="204"/>
      <c r="DD121" s="204"/>
      <c r="DE121" s="204"/>
      <c r="DF121" s="76"/>
      <c r="DG121" s="69"/>
      <c r="DH121" s="79"/>
      <c r="DI121" s="36"/>
    </row>
    <row r="122" spans="1:113" ht="30" customHeight="1">
      <c r="A122" s="206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  <c r="CL122" s="160"/>
      <c r="CM122" s="204"/>
      <c r="CN122" s="204"/>
      <c r="CO122" s="204"/>
      <c r="CP122" s="204"/>
      <c r="CQ122" s="204"/>
      <c r="CR122" s="204"/>
      <c r="CS122" s="204"/>
      <c r="CT122" s="204"/>
      <c r="CU122" s="204"/>
      <c r="CV122" s="204"/>
      <c r="CW122" s="204"/>
      <c r="CX122" s="204"/>
      <c r="CY122" s="204"/>
      <c r="CZ122" s="204"/>
      <c r="DA122" s="204"/>
      <c r="DB122" s="204"/>
      <c r="DC122" s="204"/>
      <c r="DD122" s="204"/>
      <c r="DE122" s="204"/>
      <c r="DF122" s="76"/>
      <c r="DG122" s="69"/>
      <c r="DH122" s="69"/>
      <c r="DI122" s="36"/>
    </row>
    <row r="123" spans="1:113" ht="15.75" customHeight="1">
      <c r="A123" s="198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05"/>
      <c r="BO123" s="205"/>
      <c r="BP123" s="205"/>
      <c r="BQ123" s="205"/>
      <c r="BR123" s="205"/>
      <c r="BS123" s="205"/>
      <c r="BT123" s="205"/>
      <c r="BU123" s="205"/>
      <c r="BV123" s="205"/>
      <c r="BW123" s="205"/>
      <c r="BX123" s="205"/>
      <c r="BY123" s="205"/>
      <c r="BZ123" s="205"/>
      <c r="CA123" s="205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205"/>
      <c r="CL123" s="205"/>
      <c r="CM123" s="205"/>
      <c r="CN123" s="205"/>
      <c r="CO123" s="205"/>
      <c r="CP123" s="205"/>
      <c r="CQ123" s="205"/>
      <c r="CR123" s="205"/>
      <c r="CS123" s="205"/>
      <c r="CT123" s="205"/>
      <c r="CU123" s="205"/>
      <c r="CV123" s="205"/>
      <c r="CW123" s="205"/>
      <c r="CX123" s="205"/>
      <c r="CY123" s="205"/>
      <c r="CZ123" s="205"/>
      <c r="DA123" s="205"/>
      <c r="DB123" s="205"/>
      <c r="DC123" s="205"/>
      <c r="DD123" s="205"/>
      <c r="DE123" s="205"/>
      <c r="DF123" s="76"/>
      <c r="DG123" s="69"/>
      <c r="DH123" s="69"/>
      <c r="DI123" s="36"/>
    </row>
    <row r="124" spans="1:113" ht="15.75" customHeight="1">
      <c r="A124" s="199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7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73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200"/>
      <c r="CM124" s="201"/>
      <c r="CN124" s="160"/>
      <c r="CO124" s="160"/>
      <c r="CP124" s="160"/>
      <c r="CQ124" s="160"/>
      <c r="CR124" s="160"/>
      <c r="CS124" s="160"/>
      <c r="CT124" s="160"/>
      <c r="CU124" s="160"/>
      <c r="CV124" s="160"/>
      <c r="CW124" s="160"/>
      <c r="CX124" s="160"/>
      <c r="CY124" s="160"/>
      <c r="CZ124" s="160"/>
      <c r="DA124" s="160"/>
      <c r="DB124" s="160"/>
      <c r="DC124" s="160"/>
      <c r="DD124" s="160"/>
      <c r="DE124" s="160"/>
      <c r="DF124" s="81"/>
      <c r="DG124" s="69"/>
      <c r="DH124" s="69"/>
      <c r="DI124" s="36"/>
    </row>
    <row r="125" spans="1:113" ht="47.25" customHeight="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160"/>
      <c r="CM125" s="160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76"/>
      <c r="DG125" s="69"/>
      <c r="DH125" s="79"/>
      <c r="DI125" s="36"/>
    </row>
    <row r="126" spans="1:113" ht="15.75" customHeight="1">
      <c r="A126" s="198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76"/>
      <c r="DG126" s="69"/>
      <c r="DH126" s="79"/>
      <c r="DI126" s="36"/>
    </row>
    <row r="127" spans="1:113" ht="28.5" customHeight="1">
      <c r="A127" s="199"/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73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73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33"/>
      <c r="CM127" s="207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76"/>
      <c r="DG127" s="69"/>
      <c r="DH127" s="79"/>
      <c r="DI127" s="36"/>
    </row>
    <row r="128" spans="1:113" ht="15.75" customHeight="1" hidden="1">
      <c r="A128" s="198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197"/>
      <c r="BC128" s="197"/>
      <c r="BD128" s="197"/>
      <c r="BE128" s="197"/>
      <c r="BF128" s="197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  <c r="BT128" s="197"/>
      <c r="BU128" s="197"/>
      <c r="BV128" s="197"/>
      <c r="BW128" s="197"/>
      <c r="BX128" s="197"/>
      <c r="BY128" s="197"/>
      <c r="BZ128" s="197"/>
      <c r="CA128" s="197"/>
      <c r="CB128" s="197"/>
      <c r="CC128" s="197"/>
      <c r="CD128" s="197"/>
      <c r="CE128" s="197"/>
      <c r="CF128" s="197"/>
      <c r="CG128" s="197"/>
      <c r="CH128" s="197"/>
      <c r="CI128" s="197"/>
      <c r="CJ128" s="197"/>
      <c r="CK128" s="197"/>
      <c r="CL128" s="197"/>
      <c r="CM128" s="197"/>
      <c r="CN128" s="197"/>
      <c r="CO128" s="197"/>
      <c r="CP128" s="197"/>
      <c r="CQ128" s="197"/>
      <c r="CR128" s="197"/>
      <c r="CS128" s="197"/>
      <c r="CT128" s="197"/>
      <c r="CU128" s="197"/>
      <c r="CV128" s="197"/>
      <c r="CW128" s="197"/>
      <c r="CX128" s="197"/>
      <c r="CY128" s="197"/>
      <c r="CZ128" s="197"/>
      <c r="DA128" s="197"/>
      <c r="DB128" s="197"/>
      <c r="DC128" s="197"/>
      <c r="DD128" s="197"/>
      <c r="DE128" s="197"/>
      <c r="DF128" s="76"/>
      <c r="DG128" s="68"/>
      <c r="DH128" s="68"/>
      <c r="DI128" s="36"/>
    </row>
    <row r="129" spans="1:113" ht="31.5" customHeight="1" hidden="1">
      <c r="A129" s="197"/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73"/>
      <c r="BF129" s="173"/>
      <c r="BG129" s="173"/>
      <c r="BH129" s="173"/>
      <c r="BI129" s="173"/>
      <c r="BJ129" s="173"/>
      <c r="BK129" s="173"/>
      <c r="BL129" s="173"/>
      <c r="BM129" s="173"/>
      <c r="BN129" s="173"/>
      <c r="BO129" s="173"/>
      <c r="BP129" s="173"/>
      <c r="BQ129" s="173"/>
      <c r="BR129" s="173"/>
      <c r="BS129" s="173"/>
      <c r="BT129" s="173"/>
      <c r="BU129" s="173"/>
      <c r="BV129" s="173"/>
      <c r="BW129" s="173"/>
      <c r="BX129" s="173"/>
      <c r="BY129" s="173"/>
      <c r="BZ129" s="173"/>
      <c r="CA129" s="173"/>
      <c r="CB129" s="173"/>
      <c r="CC129" s="173"/>
      <c r="CD129" s="173"/>
      <c r="CE129" s="173"/>
      <c r="CF129" s="173"/>
      <c r="CG129" s="173"/>
      <c r="CH129" s="173"/>
      <c r="CI129" s="173"/>
      <c r="CJ129" s="173"/>
      <c r="CK129" s="173"/>
      <c r="CL129" s="33"/>
      <c r="CM129" s="207"/>
      <c r="CN129" s="207"/>
      <c r="CO129" s="207"/>
      <c r="CP129" s="207"/>
      <c r="CQ129" s="207"/>
      <c r="CR129" s="207"/>
      <c r="CS129" s="207"/>
      <c r="CT129" s="207"/>
      <c r="CU129" s="207"/>
      <c r="CV129" s="207"/>
      <c r="CW129" s="207"/>
      <c r="CX129" s="207"/>
      <c r="CY129" s="207"/>
      <c r="CZ129" s="207"/>
      <c r="DA129" s="207"/>
      <c r="DB129" s="207"/>
      <c r="DC129" s="207"/>
      <c r="DD129" s="207"/>
      <c r="DE129" s="207"/>
      <c r="DF129" s="76"/>
      <c r="DG129" s="68"/>
      <c r="DH129" s="68"/>
      <c r="DI129" s="36"/>
    </row>
    <row r="130" spans="1:113" ht="30.75" customHeight="1" hidden="1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3"/>
      <c r="BR130" s="173"/>
      <c r="BS130" s="173"/>
      <c r="BT130" s="173"/>
      <c r="BU130" s="173"/>
      <c r="BV130" s="173"/>
      <c r="BW130" s="173"/>
      <c r="BX130" s="173"/>
      <c r="BY130" s="173"/>
      <c r="BZ130" s="173"/>
      <c r="CA130" s="173"/>
      <c r="CB130" s="173"/>
      <c r="CC130" s="173"/>
      <c r="CD130" s="173"/>
      <c r="CE130" s="173"/>
      <c r="CF130" s="173"/>
      <c r="CG130" s="173"/>
      <c r="CH130" s="173"/>
      <c r="CI130" s="173"/>
      <c r="CJ130" s="173"/>
      <c r="CK130" s="173"/>
      <c r="CL130" s="33"/>
      <c r="CM130" s="82"/>
      <c r="CN130" s="173"/>
      <c r="CO130" s="173"/>
      <c r="CP130" s="173"/>
      <c r="CQ130" s="173"/>
      <c r="CR130" s="173"/>
      <c r="CS130" s="173"/>
      <c r="CT130" s="173"/>
      <c r="CU130" s="173"/>
      <c r="CV130" s="173"/>
      <c r="CW130" s="173"/>
      <c r="CX130" s="173"/>
      <c r="CY130" s="173"/>
      <c r="CZ130" s="173"/>
      <c r="DA130" s="173"/>
      <c r="DB130" s="173"/>
      <c r="DC130" s="173"/>
      <c r="DD130" s="173"/>
      <c r="DE130" s="173"/>
      <c r="DF130" s="76"/>
      <c r="DG130" s="68"/>
      <c r="DH130" s="68"/>
      <c r="DI130" s="36"/>
    </row>
    <row r="131" spans="1:113" ht="15.75" customHeight="1" hidden="1">
      <c r="A131" s="197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73"/>
      <c r="BW131" s="173"/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3"/>
      <c r="CH131" s="173"/>
      <c r="CI131" s="173"/>
      <c r="CJ131" s="173"/>
      <c r="CK131" s="173"/>
      <c r="CL131" s="33"/>
      <c r="CM131" s="82"/>
      <c r="CN131" s="200"/>
      <c r="CO131" s="173"/>
      <c r="CP131" s="173"/>
      <c r="CQ131" s="173"/>
      <c r="CR131" s="173"/>
      <c r="CS131" s="173"/>
      <c r="CT131" s="173"/>
      <c r="CU131" s="173"/>
      <c r="CV131" s="173"/>
      <c r="CW131" s="173"/>
      <c r="CX131" s="173"/>
      <c r="CY131" s="173"/>
      <c r="CZ131" s="173"/>
      <c r="DA131" s="173"/>
      <c r="DB131" s="173"/>
      <c r="DC131" s="173"/>
      <c r="DD131" s="173"/>
      <c r="DE131" s="173"/>
      <c r="DF131" s="76"/>
      <c r="DG131" s="68"/>
      <c r="DH131" s="79"/>
      <c r="DI131" s="36"/>
    </row>
    <row r="132" spans="1:113" ht="15.75" customHeight="1">
      <c r="A132" s="198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160"/>
      <c r="CM132" s="160"/>
      <c r="CN132" s="160"/>
      <c r="CO132" s="160"/>
      <c r="CP132" s="160"/>
      <c r="CQ132" s="160"/>
      <c r="CR132" s="160"/>
      <c r="CS132" s="160"/>
      <c r="CT132" s="160"/>
      <c r="CU132" s="160"/>
      <c r="CV132" s="160"/>
      <c r="CW132" s="160"/>
      <c r="CX132" s="160"/>
      <c r="CY132" s="160"/>
      <c r="CZ132" s="160"/>
      <c r="DA132" s="160"/>
      <c r="DB132" s="160"/>
      <c r="DC132" s="160"/>
      <c r="DD132" s="160"/>
      <c r="DE132" s="160"/>
      <c r="DF132" s="76"/>
      <c r="DG132" s="69"/>
      <c r="DH132" s="69"/>
      <c r="DI132" s="36"/>
    </row>
    <row r="133" spans="1:113" ht="15.75" customHeight="1">
      <c r="A133" s="198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8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05"/>
      <c r="BO133" s="205"/>
      <c r="BP133" s="205"/>
      <c r="BQ133" s="205"/>
      <c r="BR133" s="205"/>
      <c r="BS133" s="205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4"/>
      <c r="CM133" s="209"/>
      <c r="CN133" s="208"/>
      <c r="CO133" s="208"/>
      <c r="CP133" s="208"/>
      <c r="CQ133" s="208"/>
      <c r="CR133" s="208"/>
      <c r="CS133" s="208"/>
      <c r="CT133" s="208"/>
      <c r="CU133" s="208"/>
      <c r="CV133" s="208"/>
      <c r="CW133" s="208"/>
      <c r="CX133" s="208"/>
      <c r="CY133" s="208"/>
      <c r="CZ133" s="208"/>
      <c r="DA133" s="208"/>
      <c r="DB133" s="208"/>
      <c r="DC133" s="208"/>
      <c r="DD133" s="208"/>
      <c r="DE133" s="208"/>
      <c r="DF133" s="76"/>
      <c r="DG133" s="69"/>
      <c r="DH133" s="69"/>
      <c r="DI133" s="36"/>
    </row>
    <row r="134" spans="1:113" ht="15.75">
      <c r="A134" s="2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33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76"/>
      <c r="DG134" s="69"/>
      <c r="DH134" s="69"/>
      <c r="DI134" s="36"/>
    </row>
    <row r="135" spans="1:113" ht="15.75">
      <c r="A135" s="68"/>
      <c r="B135" s="68"/>
      <c r="C135" s="68"/>
      <c r="D135" s="68"/>
      <c r="E135" s="68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9"/>
      <c r="DH135" s="69"/>
      <c r="DI135" s="36"/>
    </row>
    <row r="136" spans="1:113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68"/>
      <c r="DG136" s="69"/>
      <c r="DH136" s="69"/>
      <c r="DI136" s="36"/>
    </row>
    <row r="137" s="36" customFormat="1" ht="12.75">
      <c r="DH137" s="85"/>
    </row>
    <row r="138" spans="1:112" s="36" customFormat="1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6"/>
      <c r="DG138" s="67"/>
      <c r="DH138" s="67"/>
    </row>
    <row r="139" spans="1:112" s="36" customFormat="1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73"/>
      <c r="BA139" s="173"/>
      <c r="BB139" s="173"/>
      <c r="BC139" s="173"/>
      <c r="BD139" s="173"/>
      <c r="BE139" s="173"/>
      <c r="BF139" s="173"/>
      <c r="BG139" s="173"/>
      <c r="BH139" s="173"/>
      <c r="BI139" s="173"/>
      <c r="BJ139" s="173"/>
      <c r="BK139" s="173"/>
      <c r="BL139" s="173"/>
      <c r="BM139" s="173"/>
      <c r="BN139" s="173"/>
      <c r="BO139" s="173"/>
      <c r="BP139" s="173"/>
      <c r="BQ139" s="173"/>
      <c r="BR139" s="173"/>
      <c r="BS139" s="173"/>
      <c r="BT139" s="173"/>
      <c r="BU139" s="173"/>
      <c r="BV139" s="173"/>
      <c r="BW139" s="173"/>
      <c r="BX139" s="173"/>
      <c r="BY139" s="173"/>
      <c r="BZ139" s="173"/>
      <c r="CA139" s="173"/>
      <c r="CB139" s="173"/>
      <c r="CC139" s="173"/>
      <c r="CD139" s="173"/>
      <c r="CE139" s="173"/>
      <c r="CF139" s="173"/>
      <c r="CG139" s="173"/>
      <c r="CH139" s="173"/>
      <c r="CI139" s="173"/>
      <c r="CJ139" s="173"/>
      <c r="CK139" s="173"/>
      <c r="CL139" s="173"/>
      <c r="CM139" s="173"/>
      <c r="CN139" s="173"/>
      <c r="CO139" s="173"/>
      <c r="CP139" s="173"/>
      <c r="CQ139" s="173"/>
      <c r="CR139" s="173"/>
      <c r="CS139" s="173"/>
      <c r="CT139" s="173"/>
      <c r="CU139" s="173"/>
      <c r="CV139" s="173"/>
      <c r="CW139" s="173"/>
      <c r="CX139" s="173"/>
      <c r="CY139" s="173"/>
      <c r="CZ139" s="173"/>
      <c r="DA139" s="173"/>
      <c r="DB139" s="173"/>
      <c r="DC139" s="173"/>
      <c r="DD139" s="173"/>
      <c r="DE139" s="173"/>
      <c r="DF139" s="68"/>
      <c r="DG139" s="69"/>
      <c r="DH139" s="69"/>
    </row>
    <row r="140" spans="1:112" s="36" customFormat="1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184"/>
      <c r="BN140" s="184"/>
      <c r="BO140" s="184"/>
      <c r="BP140" s="184"/>
      <c r="BQ140" s="184"/>
      <c r="BR140" s="184"/>
      <c r="BS140" s="184"/>
      <c r="BT140" s="184"/>
      <c r="BU140" s="184"/>
      <c r="BV140" s="184"/>
      <c r="BW140" s="184"/>
      <c r="BX140" s="184"/>
      <c r="BY140" s="184"/>
      <c r="BZ140" s="184"/>
      <c r="CA140" s="184"/>
      <c r="CB140" s="184"/>
      <c r="CC140" s="184"/>
      <c r="CD140" s="184"/>
      <c r="CE140" s="184"/>
      <c r="CF140" s="184"/>
      <c r="CG140" s="184"/>
      <c r="CH140" s="184"/>
      <c r="CI140" s="184"/>
      <c r="CJ140" s="184"/>
      <c r="CK140" s="184"/>
      <c r="CL140" s="184"/>
      <c r="CM140" s="184"/>
      <c r="CN140" s="184"/>
      <c r="CO140" s="184"/>
      <c r="CP140" s="184"/>
      <c r="CQ140" s="184"/>
      <c r="CR140" s="184"/>
      <c r="CS140" s="184"/>
      <c r="CT140" s="184"/>
      <c r="CU140" s="184"/>
      <c r="CV140" s="184"/>
      <c r="CW140" s="184"/>
      <c r="CX140" s="184"/>
      <c r="CY140" s="184"/>
      <c r="CZ140" s="184"/>
      <c r="DA140" s="184"/>
      <c r="DB140" s="184"/>
      <c r="DC140" s="184"/>
      <c r="DD140" s="184"/>
      <c r="DE140" s="184"/>
      <c r="DF140" s="68"/>
      <c r="DG140" s="69"/>
      <c r="DH140" s="69"/>
    </row>
    <row r="141" spans="1:112" s="36" customFormat="1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91"/>
      <c r="DB141" s="191"/>
      <c r="DC141" s="191"/>
      <c r="DD141" s="191"/>
      <c r="DE141" s="191"/>
      <c r="DF141" s="71"/>
      <c r="DG141" s="72"/>
      <c r="DH141" s="72"/>
    </row>
    <row r="142" spans="1:112" s="36" customFormat="1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84"/>
      <c r="BA142" s="184"/>
      <c r="BB142" s="184"/>
      <c r="BC142" s="184"/>
      <c r="BD142" s="184"/>
      <c r="BE142" s="184"/>
      <c r="BF142" s="184"/>
      <c r="BG142" s="184"/>
      <c r="BH142" s="184"/>
      <c r="BI142" s="184"/>
      <c r="BJ142" s="184"/>
      <c r="BK142" s="184"/>
      <c r="BL142" s="184"/>
      <c r="BM142" s="184"/>
      <c r="BN142" s="184"/>
      <c r="BO142" s="184"/>
      <c r="BP142" s="184"/>
      <c r="BQ142" s="184"/>
      <c r="BR142" s="184"/>
      <c r="BS142" s="184"/>
      <c r="BT142" s="184"/>
      <c r="BU142" s="184"/>
      <c r="BV142" s="184"/>
      <c r="BW142" s="184"/>
      <c r="BX142" s="184"/>
      <c r="BY142" s="184"/>
      <c r="BZ142" s="184"/>
      <c r="CA142" s="184"/>
      <c r="CB142" s="184"/>
      <c r="CC142" s="184"/>
      <c r="CD142" s="184"/>
      <c r="CE142" s="184"/>
      <c r="CF142" s="184"/>
      <c r="CG142" s="184"/>
      <c r="CH142" s="184"/>
      <c r="CI142" s="184"/>
      <c r="CJ142" s="184"/>
      <c r="CK142" s="184"/>
      <c r="CL142" s="184"/>
      <c r="CM142" s="184"/>
      <c r="CN142" s="184"/>
      <c r="CO142" s="184"/>
      <c r="CP142" s="184"/>
      <c r="CQ142" s="184"/>
      <c r="CR142" s="184"/>
      <c r="CS142" s="184"/>
      <c r="CT142" s="184"/>
      <c r="CU142" s="184"/>
      <c r="CV142" s="184"/>
      <c r="CW142" s="184"/>
      <c r="CX142" s="184"/>
      <c r="CY142" s="184"/>
      <c r="CZ142" s="184"/>
      <c r="DA142" s="184"/>
      <c r="DB142" s="184"/>
      <c r="DC142" s="184"/>
      <c r="DD142" s="184"/>
      <c r="DE142" s="184"/>
      <c r="DF142" s="68"/>
      <c r="DG142" s="69"/>
      <c r="DH142" s="69"/>
    </row>
    <row r="143" spans="1:112" s="36" customFormat="1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71"/>
      <c r="DG143" s="72"/>
      <c r="DH143" s="72"/>
    </row>
    <row r="144" spans="1:112" s="36" customFormat="1" ht="1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93"/>
      <c r="BA144" s="193"/>
      <c r="BB144" s="193"/>
      <c r="BC144" s="193"/>
      <c r="BD144" s="193"/>
      <c r="BE144" s="193"/>
      <c r="BF144" s="193"/>
      <c r="BG144" s="193"/>
      <c r="BH144" s="193"/>
      <c r="BI144" s="193"/>
      <c r="BJ144" s="193"/>
      <c r="BK144" s="193"/>
      <c r="BL144" s="193"/>
      <c r="BM144" s="193"/>
      <c r="BN144" s="193"/>
      <c r="BO144" s="193"/>
      <c r="BP144" s="193"/>
      <c r="BQ144" s="193"/>
      <c r="BR144" s="193"/>
      <c r="BS144" s="193"/>
      <c r="BT144" s="193"/>
      <c r="BU144" s="193"/>
      <c r="BV144" s="193"/>
      <c r="BW144" s="193"/>
      <c r="BX144" s="193"/>
      <c r="BY144" s="193"/>
      <c r="BZ144" s="193"/>
      <c r="CA144" s="193"/>
      <c r="CB144" s="193"/>
      <c r="CC144" s="193"/>
      <c r="CD144" s="193"/>
      <c r="CE144" s="193"/>
      <c r="CF144" s="193"/>
      <c r="CG144" s="193"/>
      <c r="CH144" s="193"/>
      <c r="CI144" s="193"/>
      <c r="CJ144" s="193"/>
      <c r="CK144" s="193"/>
      <c r="CL144" s="193"/>
      <c r="CM144" s="193"/>
      <c r="CN144" s="193"/>
      <c r="CO144" s="193"/>
      <c r="CP144" s="193"/>
      <c r="CQ144" s="193"/>
      <c r="CR144" s="193"/>
      <c r="CS144" s="193"/>
      <c r="CT144" s="193"/>
      <c r="CU144" s="193"/>
      <c r="CV144" s="193"/>
      <c r="CW144" s="193"/>
      <c r="CX144" s="193"/>
      <c r="CY144" s="193"/>
      <c r="CZ144" s="193"/>
      <c r="DA144" s="193"/>
      <c r="DB144" s="193"/>
      <c r="DC144" s="193"/>
      <c r="DD144" s="193"/>
      <c r="DE144" s="193"/>
      <c r="DF144" s="68"/>
      <c r="DG144" s="69"/>
      <c r="DH144" s="69"/>
    </row>
    <row r="145" spans="1:112" s="36" customFormat="1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19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/>
      <c r="BT145" s="192"/>
      <c r="BU145" s="192"/>
      <c r="BV145" s="192"/>
      <c r="BW145" s="192"/>
      <c r="BX145" s="192"/>
      <c r="BY145" s="192"/>
      <c r="BZ145" s="192"/>
      <c r="CA145" s="192"/>
      <c r="CB145" s="192"/>
      <c r="CC145" s="192"/>
      <c r="CD145" s="192"/>
      <c r="CE145" s="192"/>
      <c r="CF145" s="192"/>
      <c r="CG145" s="192"/>
      <c r="CH145" s="192"/>
      <c r="CI145" s="192"/>
      <c r="CJ145" s="192"/>
      <c r="CK145" s="192"/>
      <c r="CL145" s="192"/>
      <c r="CM145" s="192"/>
      <c r="CN145" s="192"/>
      <c r="CO145" s="192"/>
      <c r="CP145" s="192"/>
      <c r="CQ145" s="192"/>
      <c r="CR145" s="192"/>
      <c r="CS145" s="192"/>
      <c r="CT145" s="192"/>
      <c r="CU145" s="192"/>
      <c r="CV145" s="192"/>
      <c r="CW145" s="192"/>
      <c r="CX145" s="192"/>
      <c r="CY145" s="192"/>
      <c r="CZ145" s="192"/>
      <c r="DA145" s="192"/>
      <c r="DB145" s="192"/>
      <c r="DC145" s="192"/>
      <c r="DD145" s="192"/>
      <c r="DE145" s="192"/>
      <c r="DF145" s="71"/>
      <c r="DG145" s="72"/>
      <c r="DH145" s="72"/>
    </row>
    <row r="146" spans="1:112" s="36" customFormat="1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93"/>
      <c r="BA146" s="193"/>
      <c r="BB146" s="193"/>
      <c r="BC146" s="193"/>
      <c r="BD146" s="193"/>
      <c r="BE146" s="193"/>
      <c r="BF146" s="193"/>
      <c r="BG146" s="193"/>
      <c r="BH146" s="193"/>
      <c r="BI146" s="193"/>
      <c r="BJ146" s="193"/>
      <c r="BK146" s="193"/>
      <c r="BL146" s="193"/>
      <c r="BM146" s="193"/>
      <c r="BN146" s="193"/>
      <c r="BO146" s="193"/>
      <c r="BP146" s="193"/>
      <c r="BQ146" s="193"/>
      <c r="BR146" s="193"/>
      <c r="BS146" s="193"/>
      <c r="BT146" s="193"/>
      <c r="BU146" s="193"/>
      <c r="BV146" s="193"/>
      <c r="BW146" s="193"/>
      <c r="BX146" s="193"/>
      <c r="BY146" s="193"/>
      <c r="BZ146" s="193"/>
      <c r="CA146" s="193"/>
      <c r="CB146" s="193"/>
      <c r="CC146" s="193"/>
      <c r="CD146" s="193"/>
      <c r="CE146" s="193"/>
      <c r="CF146" s="193"/>
      <c r="CG146" s="193"/>
      <c r="CH146" s="193"/>
      <c r="CI146" s="193"/>
      <c r="CJ146" s="193"/>
      <c r="CK146" s="193"/>
      <c r="CL146" s="193"/>
      <c r="CM146" s="193"/>
      <c r="CN146" s="193"/>
      <c r="CO146" s="193"/>
      <c r="CP146" s="193"/>
      <c r="CQ146" s="193"/>
      <c r="CR146" s="193"/>
      <c r="CS146" s="193"/>
      <c r="CT146" s="193"/>
      <c r="CU146" s="193"/>
      <c r="CV146" s="193"/>
      <c r="CW146" s="193"/>
      <c r="CX146" s="193"/>
      <c r="CY146" s="193"/>
      <c r="CZ146" s="193"/>
      <c r="DA146" s="193"/>
      <c r="DB146" s="193"/>
      <c r="DC146" s="193"/>
      <c r="DD146" s="193"/>
      <c r="DE146" s="193"/>
      <c r="DF146" s="68"/>
      <c r="DG146" s="69"/>
      <c r="DH146" s="69"/>
    </row>
    <row r="147" spans="1:112" s="36" customFormat="1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  <c r="BV147" s="192"/>
      <c r="BW147" s="192"/>
      <c r="BX147" s="192"/>
      <c r="BY147" s="192"/>
      <c r="BZ147" s="192"/>
      <c r="CA147" s="192"/>
      <c r="CB147" s="192"/>
      <c r="CC147" s="192"/>
      <c r="CD147" s="192"/>
      <c r="CE147" s="192"/>
      <c r="CF147" s="192"/>
      <c r="CG147" s="192"/>
      <c r="CH147" s="192"/>
      <c r="CI147" s="192"/>
      <c r="CJ147" s="192"/>
      <c r="CK147" s="192"/>
      <c r="CL147" s="192"/>
      <c r="CM147" s="192"/>
      <c r="CN147" s="192"/>
      <c r="CO147" s="192"/>
      <c r="CP147" s="192"/>
      <c r="CQ147" s="192"/>
      <c r="CR147" s="192"/>
      <c r="CS147" s="192"/>
      <c r="CT147" s="192"/>
      <c r="CU147" s="192"/>
      <c r="CV147" s="192"/>
      <c r="CW147" s="192"/>
      <c r="CX147" s="192"/>
      <c r="CY147" s="192"/>
      <c r="CZ147" s="192"/>
      <c r="DA147" s="192"/>
      <c r="DB147" s="192"/>
      <c r="DC147" s="192"/>
      <c r="DD147" s="192"/>
      <c r="DE147" s="192"/>
      <c r="DF147" s="71"/>
      <c r="DG147" s="72"/>
      <c r="DH147" s="72"/>
    </row>
    <row r="148" spans="1:112" s="36" customFormat="1" ht="114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93"/>
      <c r="BI148" s="193"/>
      <c r="BJ148" s="193"/>
      <c r="BK148" s="193"/>
      <c r="BL148" s="193"/>
      <c r="BM148" s="11"/>
      <c r="BN148" s="11"/>
      <c r="BO148" s="11"/>
      <c r="BP148" s="173"/>
      <c r="BQ148" s="173"/>
      <c r="BR148" s="173"/>
      <c r="BS148" s="173"/>
      <c r="BT148" s="173"/>
      <c r="BU148" s="173"/>
      <c r="BV148" s="173"/>
      <c r="BW148" s="173"/>
      <c r="BX148" s="173"/>
      <c r="BY148" s="173"/>
      <c r="BZ148" s="173"/>
      <c r="CA148" s="173"/>
      <c r="CB148" s="173"/>
      <c r="CC148" s="173"/>
      <c r="CD148" s="173"/>
      <c r="CE148" s="173"/>
      <c r="CF148" s="173"/>
      <c r="CG148" s="173"/>
      <c r="CH148" s="173"/>
      <c r="CI148" s="173"/>
      <c r="CJ148" s="173"/>
      <c r="CK148" s="173"/>
      <c r="CL148" s="173"/>
      <c r="CM148" s="173"/>
      <c r="CN148" s="173"/>
      <c r="CO148" s="194"/>
      <c r="CP148" s="194"/>
      <c r="CQ148" s="194"/>
      <c r="CR148" s="194"/>
      <c r="CS148" s="194"/>
      <c r="CT148" s="194"/>
      <c r="CU148" s="195"/>
      <c r="CV148" s="195"/>
      <c r="CW148" s="195"/>
      <c r="CX148" s="11"/>
      <c r="CY148" s="11"/>
      <c r="CZ148" s="11"/>
      <c r="DA148" s="11"/>
      <c r="DB148" s="11"/>
      <c r="DC148" s="11"/>
      <c r="DD148" s="11"/>
      <c r="DE148" s="11"/>
      <c r="DF148" s="68"/>
      <c r="DG148" s="69"/>
      <c r="DH148" s="69"/>
    </row>
    <row r="149" spans="1:112" s="36" customFormat="1" ht="12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192"/>
      <c r="BQ149" s="192"/>
      <c r="BR149" s="192"/>
      <c r="BS149" s="192"/>
      <c r="BT149" s="192"/>
      <c r="BU149" s="192"/>
      <c r="BV149" s="192"/>
      <c r="BW149" s="192"/>
      <c r="BX149" s="192"/>
      <c r="BY149" s="192"/>
      <c r="BZ149" s="192"/>
      <c r="CA149" s="192"/>
      <c r="CB149" s="192"/>
      <c r="CC149" s="192"/>
      <c r="CD149" s="192"/>
      <c r="CE149" s="192"/>
      <c r="CF149" s="192"/>
      <c r="CG149" s="192"/>
      <c r="CH149" s="192"/>
      <c r="CI149" s="192"/>
      <c r="CJ149" s="192"/>
      <c r="CK149" s="192"/>
      <c r="CL149" s="192"/>
      <c r="CM149" s="192"/>
      <c r="CN149" s="192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1"/>
      <c r="DG149" s="72"/>
      <c r="DH149" s="72"/>
    </row>
    <row r="150" spans="1:112" s="36" customFormat="1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68"/>
      <c r="DG150" s="69"/>
      <c r="DH150" s="69"/>
    </row>
    <row r="151" spans="1:113" s="36" customFormat="1" ht="18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68"/>
      <c r="DG151" s="27"/>
      <c r="DH151" s="27"/>
      <c r="DI151"/>
    </row>
    <row r="152" spans="1:113" s="36" customFormat="1" ht="36" customHeight="1">
      <c r="A152" s="196"/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6"/>
      <c r="AY152" s="196"/>
      <c r="AZ152" s="196"/>
      <c r="BA152" s="196"/>
      <c r="BB152" s="196"/>
      <c r="BC152" s="196"/>
      <c r="BD152" s="196"/>
      <c r="BE152" s="196"/>
      <c r="BF152" s="196"/>
      <c r="BG152" s="196"/>
      <c r="BH152" s="196"/>
      <c r="BI152" s="196"/>
      <c r="BJ152" s="196"/>
      <c r="BK152" s="196"/>
      <c r="BL152" s="196"/>
      <c r="BM152" s="196"/>
      <c r="BN152" s="196"/>
      <c r="BO152" s="196"/>
      <c r="BP152" s="196"/>
      <c r="BQ152" s="196"/>
      <c r="BR152" s="196"/>
      <c r="BS152" s="196"/>
      <c r="BT152" s="196"/>
      <c r="BU152" s="196"/>
      <c r="BV152" s="196"/>
      <c r="BW152" s="196"/>
      <c r="BX152" s="196"/>
      <c r="BY152" s="196"/>
      <c r="BZ152" s="196"/>
      <c r="CA152" s="196"/>
      <c r="CB152" s="196"/>
      <c r="CC152" s="196"/>
      <c r="CD152" s="196"/>
      <c r="CE152" s="196"/>
      <c r="CF152" s="196"/>
      <c r="CG152" s="196"/>
      <c r="CH152" s="196"/>
      <c r="CI152" s="196"/>
      <c r="CJ152" s="196"/>
      <c r="CK152" s="196"/>
      <c r="CL152" s="196"/>
      <c r="CM152" s="196"/>
      <c r="CN152" s="196"/>
      <c r="CO152" s="196"/>
      <c r="CP152" s="196"/>
      <c r="CQ152" s="196"/>
      <c r="CR152" s="196"/>
      <c r="CS152" s="196"/>
      <c r="CT152" s="196"/>
      <c r="CU152" s="196"/>
      <c r="CV152" s="196"/>
      <c r="CW152" s="196"/>
      <c r="CX152" s="196"/>
      <c r="CY152" s="196"/>
      <c r="CZ152" s="196"/>
      <c r="DA152" s="196"/>
      <c r="DB152" s="196"/>
      <c r="DC152" s="196"/>
      <c r="DD152" s="196"/>
      <c r="DE152" s="196"/>
      <c r="DF152" s="73"/>
      <c r="DG152" s="27"/>
      <c r="DH152" s="27"/>
      <c r="DI152"/>
    </row>
    <row r="153" spans="1:113" s="36" customFormat="1" ht="36" customHeight="1">
      <c r="A153" s="196"/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196"/>
      <c r="AZ153" s="196"/>
      <c r="BA153" s="196"/>
      <c r="BB153" s="196"/>
      <c r="BC153" s="196"/>
      <c r="BD153" s="196"/>
      <c r="BE153" s="196"/>
      <c r="BF153" s="196"/>
      <c r="BG153" s="196"/>
      <c r="BH153" s="196"/>
      <c r="BI153" s="196"/>
      <c r="BJ153" s="196"/>
      <c r="BK153" s="196"/>
      <c r="BL153" s="196"/>
      <c r="BM153" s="196"/>
      <c r="BN153" s="196"/>
      <c r="BO153" s="196"/>
      <c r="BP153" s="196"/>
      <c r="BQ153" s="196"/>
      <c r="BR153" s="196"/>
      <c r="BS153" s="196"/>
      <c r="BT153" s="196"/>
      <c r="BU153" s="196"/>
      <c r="BV153" s="196"/>
      <c r="BW153" s="196"/>
      <c r="BX153" s="196"/>
      <c r="BY153" s="196"/>
      <c r="BZ153" s="196"/>
      <c r="CA153" s="196"/>
      <c r="CB153" s="196"/>
      <c r="CC153" s="196"/>
      <c r="CD153" s="196"/>
      <c r="CE153" s="196"/>
      <c r="CF153" s="196"/>
      <c r="CG153" s="196"/>
      <c r="CH153" s="196"/>
      <c r="CI153" s="196"/>
      <c r="CJ153" s="196"/>
      <c r="CK153" s="196"/>
      <c r="CL153" s="196"/>
      <c r="CM153" s="196"/>
      <c r="CN153" s="196"/>
      <c r="CO153" s="196"/>
      <c r="CP153" s="196"/>
      <c r="CQ153" s="196"/>
      <c r="CR153" s="196"/>
      <c r="CS153" s="196"/>
      <c r="CT153" s="196"/>
      <c r="CU153" s="196"/>
      <c r="CV153" s="196"/>
      <c r="CW153" s="196"/>
      <c r="CX153" s="196"/>
      <c r="CY153" s="196"/>
      <c r="CZ153" s="196"/>
      <c r="DA153" s="196"/>
      <c r="DB153" s="196"/>
      <c r="DC153" s="196"/>
      <c r="DD153" s="196"/>
      <c r="DE153" s="196"/>
      <c r="DF153" s="73"/>
      <c r="DG153" s="27"/>
      <c r="DH153" s="27"/>
      <c r="DI153"/>
    </row>
    <row r="154" spans="1:113" s="36" customFormat="1" ht="36" customHeight="1">
      <c r="A154" s="196"/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  <c r="BI154" s="196"/>
      <c r="BJ154" s="196"/>
      <c r="BK154" s="196"/>
      <c r="BL154" s="196"/>
      <c r="BM154" s="196"/>
      <c r="BN154" s="196"/>
      <c r="BO154" s="196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73"/>
      <c r="DG154" s="27"/>
      <c r="DH154" s="27"/>
      <c r="DI154"/>
    </row>
    <row r="155" spans="1:113" s="36" customFormat="1" ht="15.75" customHeight="1">
      <c r="A155" s="196"/>
      <c r="B155" s="196"/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6"/>
      <c r="AY155" s="196"/>
      <c r="AZ155" s="196"/>
      <c r="BA155" s="196"/>
      <c r="BB155" s="196"/>
      <c r="BC155" s="196"/>
      <c r="BD155" s="196"/>
      <c r="BE155" s="196"/>
      <c r="BF155" s="196"/>
      <c r="BG155" s="196"/>
      <c r="BH155" s="196"/>
      <c r="BI155" s="196"/>
      <c r="BJ155" s="196"/>
      <c r="BK155" s="196"/>
      <c r="BL155" s="196"/>
      <c r="BM155" s="196"/>
      <c r="BN155" s="196"/>
      <c r="BO155" s="196"/>
      <c r="BP155" s="196"/>
      <c r="BQ155" s="196"/>
      <c r="BR155" s="196"/>
      <c r="BS155" s="196"/>
      <c r="BT155" s="196"/>
      <c r="BU155" s="196"/>
      <c r="BV155" s="196"/>
      <c r="BW155" s="196"/>
      <c r="BX155" s="196"/>
      <c r="BY155" s="196"/>
      <c r="BZ155" s="196"/>
      <c r="CA155" s="196"/>
      <c r="CB155" s="196"/>
      <c r="CC155" s="196"/>
      <c r="CD155" s="196"/>
      <c r="CE155" s="196"/>
      <c r="CF155" s="196"/>
      <c r="CG155" s="196"/>
      <c r="CH155" s="196"/>
      <c r="CI155" s="196"/>
      <c r="CJ155" s="196"/>
      <c r="CK155" s="196"/>
      <c r="CL155" s="196"/>
      <c r="CM155" s="196"/>
      <c r="CN155" s="196"/>
      <c r="CO155" s="196"/>
      <c r="CP155" s="196"/>
      <c r="CQ155" s="196"/>
      <c r="CR155" s="196"/>
      <c r="CS155" s="196"/>
      <c r="CT155" s="196"/>
      <c r="CU155" s="196"/>
      <c r="CV155" s="196"/>
      <c r="CW155" s="196"/>
      <c r="CX155" s="196"/>
      <c r="CY155" s="196"/>
      <c r="CZ155" s="196"/>
      <c r="DA155" s="196"/>
      <c r="DB155" s="196"/>
      <c r="DC155" s="196"/>
      <c r="DD155" s="196"/>
      <c r="DE155" s="196"/>
      <c r="DF155" s="73"/>
      <c r="DG155" s="27"/>
      <c r="DH155" s="27"/>
      <c r="DI155"/>
    </row>
    <row r="156" spans="1:113" s="36" customFormat="1" ht="48.75" customHeight="1">
      <c r="A156" s="11"/>
      <c r="B156" s="11"/>
      <c r="C156" s="11"/>
      <c r="D156" s="11"/>
      <c r="E156" s="11"/>
      <c r="F156" s="11"/>
      <c r="G156" s="183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84"/>
      <c r="CM156" s="184"/>
      <c r="CN156" s="184"/>
      <c r="CO156" s="184"/>
      <c r="CP156" s="184"/>
      <c r="CQ156" s="184"/>
      <c r="CR156" s="184"/>
      <c r="CS156" s="184"/>
      <c r="CT156" s="184"/>
      <c r="CU156" s="184"/>
      <c r="CV156" s="184"/>
      <c r="CW156" s="184"/>
      <c r="CX156" s="184"/>
      <c r="CY156" s="184"/>
      <c r="CZ156" s="184"/>
      <c r="DA156" s="184"/>
      <c r="DB156" s="184"/>
      <c r="DC156" s="184"/>
      <c r="DD156" s="184"/>
      <c r="DE156" s="184"/>
      <c r="DF156" s="68"/>
      <c r="DG156" s="27"/>
      <c r="DH156" s="27"/>
      <c r="DI156"/>
    </row>
    <row r="157" spans="1:113" s="36" customFormat="1" ht="15.75" customHeight="1">
      <c r="A157" s="11"/>
      <c r="B157" s="11"/>
      <c r="C157" s="11"/>
      <c r="D157" s="11"/>
      <c r="E157" s="11"/>
      <c r="F157" s="11"/>
      <c r="G157" s="34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68"/>
      <c r="DG157" s="27"/>
      <c r="DH157" s="27"/>
      <c r="DI157"/>
    </row>
    <row r="158" spans="1:113" s="36" customFormat="1" ht="15.75" customHeight="1">
      <c r="A158" s="197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197"/>
      <c r="BC158" s="197"/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74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75"/>
      <c r="DG158" s="27"/>
      <c r="DH158" s="27"/>
      <c r="DI158"/>
    </row>
    <row r="159" spans="1:113" s="36" customFormat="1" ht="15.75">
      <c r="A159" s="198"/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  <c r="AW159" s="198"/>
      <c r="AX159" s="198"/>
      <c r="AY159" s="198"/>
      <c r="AZ159" s="19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8"/>
      <c r="CB159" s="198"/>
      <c r="CC159" s="198"/>
      <c r="CD159" s="198"/>
      <c r="CE159" s="198"/>
      <c r="CF159" s="198"/>
      <c r="CG159" s="198"/>
      <c r="CH159" s="198"/>
      <c r="CI159" s="198"/>
      <c r="CJ159" s="198"/>
      <c r="CK159" s="198"/>
      <c r="CL159" s="198"/>
      <c r="CM159" s="198"/>
      <c r="CN159" s="198"/>
      <c r="CO159" s="198"/>
      <c r="CP159" s="198"/>
      <c r="CQ159" s="198"/>
      <c r="CR159" s="198"/>
      <c r="CS159" s="198"/>
      <c r="CT159" s="198"/>
      <c r="CU159" s="198"/>
      <c r="CV159" s="198"/>
      <c r="CW159" s="198"/>
      <c r="CX159" s="198"/>
      <c r="CY159" s="198"/>
      <c r="CZ159" s="198"/>
      <c r="DA159" s="198"/>
      <c r="DB159" s="198"/>
      <c r="DC159" s="198"/>
      <c r="DD159" s="198"/>
      <c r="DE159" s="198"/>
      <c r="DF159" s="75"/>
      <c r="DG159" s="27"/>
      <c r="DH159" s="27"/>
      <c r="DI159"/>
    </row>
    <row r="160" spans="1:113" s="36" customFormat="1" ht="15.75" customHeight="1">
      <c r="A160" s="198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7"/>
      <c r="AX160" s="197"/>
      <c r="AY160" s="197"/>
      <c r="AZ160" s="197"/>
      <c r="BA160" s="197"/>
      <c r="BB160" s="197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97"/>
      <c r="BQ160" s="197"/>
      <c r="BR160" s="197"/>
      <c r="BS160" s="197"/>
      <c r="BT160" s="197"/>
      <c r="BU160" s="197"/>
      <c r="BV160" s="197"/>
      <c r="BW160" s="197"/>
      <c r="BX160" s="197"/>
      <c r="BY160" s="197"/>
      <c r="BZ160" s="197"/>
      <c r="CA160" s="197"/>
      <c r="CB160" s="197"/>
      <c r="CC160" s="197"/>
      <c r="CD160" s="197"/>
      <c r="CE160" s="197"/>
      <c r="CF160" s="197"/>
      <c r="CG160" s="197"/>
      <c r="CH160" s="197"/>
      <c r="CI160" s="197"/>
      <c r="CJ160" s="197"/>
      <c r="CK160" s="197"/>
      <c r="CL160" s="197"/>
      <c r="CM160" s="197"/>
      <c r="CN160" s="197"/>
      <c r="CO160" s="197"/>
      <c r="CP160" s="197"/>
      <c r="CQ160" s="197"/>
      <c r="CR160" s="197"/>
      <c r="CS160" s="197"/>
      <c r="CT160" s="197"/>
      <c r="CU160" s="197"/>
      <c r="CV160" s="197"/>
      <c r="CW160" s="197"/>
      <c r="CX160" s="197"/>
      <c r="CY160" s="197"/>
      <c r="CZ160" s="197"/>
      <c r="DA160" s="197"/>
      <c r="DB160" s="197"/>
      <c r="DC160" s="197"/>
      <c r="DD160" s="197"/>
      <c r="DE160" s="197"/>
      <c r="DF160" s="76"/>
      <c r="DG160" s="27"/>
      <c r="DH160" s="27"/>
      <c r="DI160"/>
    </row>
    <row r="161" spans="1:113" s="36" customFormat="1" ht="48" customHeight="1">
      <c r="A161" s="199"/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73"/>
      <c r="AT161" s="173"/>
      <c r="AU161" s="173"/>
      <c r="AV161" s="173"/>
      <c r="AW161" s="173"/>
      <c r="AX161" s="173"/>
      <c r="AY161" s="173"/>
      <c r="AZ161" s="173"/>
      <c r="BA161" s="173"/>
      <c r="BB161" s="173"/>
      <c r="BC161" s="173"/>
      <c r="BD161" s="173"/>
      <c r="BE161" s="173"/>
      <c r="BF161" s="173"/>
      <c r="BG161" s="173"/>
      <c r="BH161" s="173"/>
      <c r="BI161" s="173"/>
      <c r="BJ161" s="173"/>
      <c r="BK161" s="173"/>
      <c r="BL161" s="173"/>
      <c r="BM161" s="173"/>
      <c r="BN161" s="173"/>
      <c r="BO161" s="173"/>
      <c r="BP161" s="173"/>
      <c r="BQ161" s="173"/>
      <c r="BR161" s="173"/>
      <c r="BS161" s="173"/>
      <c r="BT161" s="173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200"/>
      <c r="CM161" s="201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  <c r="DD161" s="160"/>
      <c r="DE161" s="160"/>
      <c r="DF161" s="76"/>
      <c r="DG161" s="27"/>
      <c r="DH161" s="27"/>
      <c r="DI161"/>
    </row>
    <row r="162" spans="1:113" s="36" customFormat="1" ht="15.75" customHeight="1">
      <c r="A162" s="199"/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  <c r="AS162" s="202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  <c r="DD162" s="160"/>
      <c r="DE162" s="160"/>
      <c r="DF162" s="78"/>
      <c r="DG162" s="27"/>
      <c r="DH162" s="39">
        <f>CM161+CM163+CM165</f>
        <v>0</v>
      </c>
      <c r="DI162"/>
    </row>
    <row r="163" spans="1:113" s="36" customFormat="1" ht="48" customHeight="1">
      <c r="A163" s="199"/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3"/>
      <c r="BC163" s="203"/>
      <c r="BD163" s="203"/>
      <c r="BE163" s="203"/>
      <c r="BF163" s="203"/>
      <c r="BG163" s="203"/>
      <c r="BH163" s="203"/>
      <c r="BI163" s="203"/>
      <c r="BJ163" s="203"/>
      <c r="BK163" s="203"/>
      <c r="BL163" s="203"/>
      <c r="BM163" s="203"/>
      <c r="BN163" s="203"/>
      <c r="BO163" s="203"/>
      <c r="BP163" s="203"/>
      <c r="BQ163" s="203"/>
      <c r="BR163" s="203"/>
      <c r="BS163" s="203"/>
      <c r="BT163" s="173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200"/>
      <c r="CM163" s="201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  <c r="DD163" s="160"/>
      <c r="DE163" s="160"/>
      <c r="DF163" s="78"/>
      <c r="DG163" s="27"/>
      <c r="DH163" s="39"/>
      <c r="DI163"/>
    </row>
    <row r="164" spans="1:113" s="36" customFormat="1" ht="15.75" customHeight="1">
      <c r="A164" s="199"/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203"/>
      <c r="BD164" s="203"/>
      <c r="BE164" s="203"/>
      <c r="BF164" s="203"/>
      <c r="BG164" s="203"/>
      <c r="BH164" s="203"/>
      <c r="BI164" s="203"/>
      <c r="BJ164" s="203"/>
      <c r="BK164" s="203"/>
      <c r="BL164" s="203"/>
      <c r="BM164" s="203"/>
      <c r="BN164" s="203"/>
      <c r="BO164" s="203"/>
      <c r="BP164" s="203"/>
      <c r="BQ164" s="203"/>
      <c r="BR164" s="203"/>
      <c r="BS164" s="203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  <c r="DD164" s="160"/>
      <c r="DE164" s="160"/>
      <c r="DF164" s="78"/>
      <c r="DG164" s="27"/>
      <c r="DH164" s="39"/>
      <c r="DI164"/>
    </row>
    <row r="165" spans="1:113" s="36" customFormat="1" ht="111.75" customHeight="1">
      <c r="A165" s="199"/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73"/>
      <c r="AT165" s="173"/>
      <c r="AU165" s="173"/>
      <c r="AV165" s="173"/>
      <c r="AW165" s="173"/>
      <c r="AX165" s="173"/>
      <c r="AY165" s="173"/>
      <c r="AZ165" s="173"/>
      <c r="BA165" s="173"/>
      <c r="BB165" s="173"/>
      <c r="BC165" s="173"/>
      <c r="BD165" s="173"/>
      <c r="BE165" s="173"/>
      <c r="BF165" s="173"/>
      <c r="BG165" s="173"/>
      <c r="BH165" s="173"/>
      <c r="BI165" s="173"/>
      <c r="BJ165" s="173"/>
      <c r="BK165" s="173"/>
      <c r="BL165" s="173"/>
      <c r="BM165" s="173"/>
      <c r="BN165" s="173"/>
      <c r="BO165" s="173"/>
      <c r="BP165" s="173"/>
      <c r="BQ165" s="173"/>
      <c r="BR165" s="173"/>
      <c r="BS165" s="173"/>
      <c r="BT165" s="173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200"/>
      <c r="CM165" s="201"/>
      <c r="CN165" s="201"/>
      <c r="CO165" s="201"/>
      <c r="CP165" s="201"/>
      <c r="CQ165" s="201"/>
      <c r="CR165" s="201"/>
      <c r="CS165" s="201"/>
      <c r="CT165" s="201"/>
      <c r="CU165" s="201"/>
      <c r="CV165" s="201"/>
      <c r="CW165" s="201"/>
      <c r="CX165" s="201"/>
      <c r="CY165" s="201"/>
      <c r="CZ165" s="201"/>
      <c r="DA165" s="201"/>
      <c r="DB165" s="201"/>
      <c r="DC165" s="201"/>
      <c r="DD165" s="201"/>
      <c r="DE165" s="201"/>
      <c r="DF165" s="76"/>
      <c r="DG165" s="27"/>
      <c r="DH165" s="27"/>
      <c r="DI165"/>
    </row>
    <row r="166" spans="1:113" s="36" customFormat="1" ht="36" customHeight="1">
      <c r="A166" s="199"/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73"/>
      <c r="AT166" s="173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BG166" s="173"/>
      <c r="BH166" s="173"/>
      <c r="BI166" s="173"/>
      <c r="BJ166" s="173"/>
      <c r="BK166" s="173"/>
      <c r="BL166" s="173"/>
      <c r="BM166" s="173"/>
      <c r="BN166" s="173"/>
      <c r="BO166" s="173"/>
      <c r="BP166" s="173"/>
      <c r="BQ166" s="173"/>
      <c r="BR166" s="173"/>
      <c r="BS166" s="173"/>
      <c r="BT166" s="160"/>
      <c r="BU166" s="160"/>
      <c r="BV166" s="160"/>
      <c r="BW166" s="160"/>
      <c r="BX166" s="160"/>
      <c r="BY166" s="160"/>
      <c r="BZ166" s="160"/>
      <c r="CA166" s="160"/>
      <c r="CB166" s="160"/>
      <c r="CC166" s="160"/>
      <c r="CD166" s="160"/>
      <c r="CE166" s="160"/>
      <c r="CF166" s="160"/>
      <c r="CG166" s="160"/>
      <c r="CH166" s="160"/>
      <c r="CI166" s="160"/>
      <c r="CJ166" s="160"/>
      <c r="CK166" s="160"/>
      <c r="CL166" s="160"/>
      <c r="CM166" s="201"/>
      <c r="CN166" s="201"/>
      <c r="CO166" s="201"/>
      <c r="CP166" s="201"/>
      <c r="CQ166" s="201"/>
      <c r="CR166" s="201"/>
      <c r="CS166" s="201"/>
      <c r="CT166" s="201"/>
      <c r="CU166" s="201"/>
      <c r="CV166" s="201"/>
      <c r="CW166" s="201"/>
      <c r="CX166" s="201"/>
      <c r="CY166" s="201"/>
      <c r="CZ166" s="201"/>
      <c r="DA166" s="201"/>
      <c r="DB166" s="201"/>
      <c r="DC166" s="201"/>
      <c r="DD166" s="201"/>
      <c r="DE166" s="201"/>
      <c r="DF166" s="76"/>
      <c r="DG166" s="27"/>
      <c r="DH166" s="27"/>
      <c r="DI166"/>
    </row>
    <row r="167" spans="1:113" s="36" customFormat="1" ht="15.75" customHeight="1">
      <c r="A167" s="198"/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  <c r="AR167" s="198"/>
      <c r="AS167" s="198"/>
      <c r="AT167" s="198"/>
      <c r="AU167" s="198"/>
      <c r="AV167" s="198"/>
      <c r="AW167" s="198"/>
      <c r="AX167" s="198"/>
      <c r="AY167" s="198"/>
      <c r="AZ167" s="19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  <c r="BZ167" s="198"/>
      <c r="CA167" s="198"/>
      <c r="CB167" s="198"/>
      <c r="CC167" s="198"/>
      <c r="CD167" s="198"/>
      <c r="CE167" s="198"/>
      <c r="CF167" s="198"/>
      <c r="CG167" s="198"/>
      <c r="CH167" s="198"/>
      <c r="CI167" s="198"/>
      <c r="CJ167" s="198"/>
      <c r="CK167" s="198"/>
      <c r="CL167" s="198"/>
      <c r="CM167" s="198"/>
      <c r="CN167" s="198"/>
      <c r="CO167" s="198"/>
      <c r="CP167" s="198"/>
      <c r="CQ167" s="198"/>
      <c r="CR167" s="198"/>
      <c r="CS167" s="198"/>
      <c r="CT167" s="198"/>
      <c r="CU167" s="198"/>
      <c r="CV167" s="198"/>
      <c r="CW167" s="198"/>
      <c r="CX167" s="198"/>
      <c r="CY167" s="198"/>
      <c r="CZ167" s="198"/>
      <c r="DA167" s="198"/>
      <c r="DB167" s="198"/>
      <c r="DC167" s="198"/>
      <c r="DD167" s="198"/>
      <c r="DE167" s="198"/>
      <c r="DF167" s="76"/>
      <c r="DG167" s="27"/>
      <c r="DH167" s="27"/>
      <c r="DI167"/>
    </row>
    <row r="168" spans="1:113" s="36" customFormat="1" ht="53.25" customHeight="1">
      <c r="A168" s="199"/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73"/>
      <c r="AT168" s="173"/>
      <c r="AU168" s="173"/>
      <c r="AV168" s="173"/>
      <c r="AW168" s="173"/>
      <c r="AX168" s="173"/>
      <c r="AY168" s="173"/>
      <c r="AZ168" s="173"/>
      <c r="BA168" s="173"/>
      <c r="BB168" s="173"/>
      <c r="BC168" s="173"/>
      <c r="BD168" s="173"/>
      <c r="BE168" s="173"/>
      <c r="BF168" s="173"/>
      <c r="BG168" s="173"/>
      <c r="BH168" s="173"/>
      <c r="BI168" s="173"/>
      <c r="BJ168" s="173"/>
      <c r="BK168" s="173"/>
      <c r="BL168" s="173"/>
      <c r="BM168" s="173"/>
      <c r="BN168" s="173"/>
      <c r="BO168" s="173"/>
      <c r="BP168" s="173"/>
      <c r="BQ168" s="173"/>
      <c r="BR168" s="173"/>
      <c r="BS168" s="173"/>
      <c r="BT168" s="173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200"/>
      <c r="CM168" s="201"/>
      <c r="CN168" s="204"/>
      <c r="CO168" s="204"/>
      <c r="CP168" s="204"/>
      <c r="CQ168" s="204"/>
      <c r="CR168" s="204"/>
      <c r="CS168" s="204"/>
      <c r="CT168" s="204"/>
      <c r="CU168" s="204"/>
      <c r="CV168" s="204"/>
      <c r="CW168" s="204"/>
      <c r="CX168" s="204"/>
      <c r="CY168" s="204"/>
      <c r="CZ168" s="204"/>
      <c r="DA168" s="204"/>
      <c r="DB168" s="204"/>
      <c r="DC168" s="204"/>
      <c r="DD168" s="204"/>
      <c r="DE168" s="204"/>
      <c r="DF168" s="78"/>
      <c r="DG168" s="27"/>
      <c r="DH168" s="39">
        <f>CM168+CM170+CM172+CM174</f>
        <v>0</v>
      </c>
      <c r="DI168"/>
    </row>
    <row r="169" spans="1:113" s="36" customFormat="1" ht="0.75" customHeight="1">
      <c r="A169" s="199"/>
      <c r="B169" s="199"/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202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204"/>
      <c r="CN169" s="204"/>
      <c r="CO169" s="204"/>
      <c r="CP169" s="204"/>
      <c r="CQ169" s="204"/>
      <c r="CR169" s="204"/>
      <c r="CS169" s="204"/>
      <c r="CT169" s="204"/>
      <c r="CU169" s="204"/>
      <c r="CV169" s="204"/>
      <c r="CW169" s="204"/>
      <c r="CX169" s="204"/>
      <c r="CY169" s="204"/>
      <c r="CZ169" s="204"/>
      <c r="DA169" s="204"/>
      <c r="DB169" s="204"/>
      <c r="DC169" s="204"/>
      <c r="DD169" s="204"/>
      <c r="DE169" s="204"/>
      <c r="DF169" s="80"/>
      <c r="DG169" s="27"/>
      <c r="DH169" s="27"/>
      <c r="DI169"/>
    </row>
    <row r="170" spans="1:113" s="36" customFormat="1" ht="43.5" customHeight="1">
      <c r="A170" s="199"/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73"/>
      <c r="AT170" s="173"/>
      <c r="AU170" s="173"/>
      <c r="AV170" s="173"/>
      <c r="AW170" s="173"/>
      <c r="AX170" s="173"/>
      <c r="AY170" s="173"/>
      <c r="AZ170" s="173"/>
      <c r="BA170" s="173"/>
      <c r="BB170" s="173"/>
      <c r="BC170" s="173"/>
      <c r="BD170" s="173"/>
      <c r="BE170" s="173"/>
      <c r="BF170" s="173"/>
      <c r="BG170" s="173"/>
      <c r="BH170" s="173"/>
      <c r="BI170" s="173"/>
      <c r="BJ170" s="173"/>
      <c r="BK170" s="173"/>
      <c r="BL170" s="173"/>
      <c r="BM170" s="173"/>
      <c r="BN170" s="173"/>
      <c r="BO170" s="173"/>
      <c r="BP170" s="173"/>
      <c r="BQ170" s="173"/>
      <c r="BR170" s="173"/>
      <c r="BS170" s="173"/>
      <c r="BT170" s="173"/>
      <c r="BU170" s="173"/>
      <c r="BV170" s="173"/>
      <c r="BW170" s="173"/>
      <c r="BX170" s="173"/>
      <c r="BY170" s="173"/>
      <c r="BZ170" s="173"/>
      <c r="CA170" s="173"/>
      <c r="CB170" s="173"/>
      <c r="CC170" s="173"/>
      <c r="CD170" s="173"/>
      <c r="CE170" s="173"/>
      <c r="CF170" s="173"/>
      <c r="CG170" s="173"/>
      <c r="CH170" s="173"/>
      <c r="CI170" s="173"/>
      <c r="CJ170" s="173"/>
      <c r="CK170" s="173"/>
      <c r="CL170" s="200"/>
      <c r="CM170" s="201"/>
      <c r="CN170" s="204"/>
      <c r="CO170" s="204"/>
      <c r="CP170" s="204"/>
      <c r="CQ170" s="204"/>
      <c r="CR170" s="204"/>
      <c r="CS170" s="204"/>
      <c r="CT170" s="204"/>
      <c r="CU170" s="204"/>
      <c r="CV170" s="204"/>
      <c r="CW170" s="204"/>
      <c r="CX170" s="204"/>
      <c r="CY170" s="204"/>
      <c r="CZ170" s="204"/>
      <c r="DA170" s="204"/>
      <c r="DB170" s="204"/>
      <c r="DC170" s="204"/>
      <c r="DD170" s="204"/>
      <c r="DE170" s="204"/>
      <c r="DF170" s="76"/>
      <c r="DG170" s="27"/>
      <c r="DH170" s="27"/>
      <c r="DI170"/>
    </row>
    <row r="171" spans="1:113" s="36" customFormat="1" ht="15.75" customHeight="1">
      <c r="A171" s="199"/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202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73"/>
      <c r="BU171" s="173"/>
      <c r="BV171" s="173"/>
      <c r="BW171" s="173"/>
      <c r="BX171" s="173"/>
      <c r="BY171" s="173"/>
      <c r="BZ171" s="173"/>
      <c r="CA171" s="173"/>
      <c r="CB171" s="173"/>
      <c r="CC171" s="173"/>
      <c r="CD171" s="173"/>
      <c r="CE171" s="173"/>
      <c r="CF171" s="173"/>
      <c r="CG171" s="173"/>
      <c r="CH171" s="173"/>
      <c r="CI171" s="173"/>
      <c r="CJ171" s="173"/>
      <c r="CK171" s="173"/>
      <c r="CL171" s="160"/>
      <c r="CM171" s="204"/>
      <c r="CN171" s="204"/>
      <c r="CO171" s="204"/>
      <c r="CP171" s="204"/>
      <c r="CQ171" s="204"/>
      <c r="CR171" s="204"/>
      <c r="CS171" s="204"/>
      <c r="CT171" s="204"/>
      <c r="CU171" s="204"/>
      <c r="CV171" s="204"/>
      <c r="CW171" s="204"/>
      <c r="CX171" s="204"/>
      <c r="CY171" s="204"/>
      <c r="CZ171" s="204"/>
      <c r="DA171" s="204"/>
      <c r="DB171" s="204"/>
      <c r="DC171" s="204"/>
      <c r="DD171" s="204"/>
      <c r="DE171" s="204"/>
      <c r="DF171" s="76"/>
      <c r="DG171" s="27"/>
      <c r="DH171" s="27"/>
      <c r="DI171"/>
    </row>
    <row r="172" spans="1:113" s="36" customFormat="1" ht="15.75">
      <c r="A172" s="199"/>
      <c r="B172" s="199"/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3"/>
      <c r="BQ172" s="173"/>
      <c r="BR172" s="173"/>
      <c r="BS172" s="173"/>
      <c r="BT172" s="173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200"/>
      <c r="CM172" s="201"/>
      <c r="CN172" s="204"/>
      <c r="CO172" s="204"/>
      <c r="CP172" s="204"/>
      <c r="CQ172" s="204"/>
      <c r="CR172" s="204"/>
      <c r="CS172" s="204"/>
      <c r="CT172" s="204"/>
      <c r="CU172" s="204"/>
      <c r="CV172" s="204"/>
      <c r="CW172" s="204"/>
      <c r="CX172" s="204"/>
      <c r="CY172" s="204"/>
      <c r="CZ172" s="204"/>
      <c r="DA172" s="204"/>
      <c r="DB172" s="204"/>
      <c r="DC172" s="204"/>
      <c r="DD172" s="204"/>
      <c r="DE172" s="204"/>
      <c r="DF172" s="76"/>
      <c r="DG172" s="27"/>
      <c r="DH172" s="27"/>
      <c r="DI172"/>
    </row>
    <row r="173" spans="1:113" s="36" customFormat="1" ht="1.5" customHeight="1">
      <c r="A173" s="199"/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202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204"/>
      <c r="CN173" s="204"/>
      <c r="CO173" s="204"/>
      <c r="CP173" s="204"/>
      <c r="CQ173" s="204"/>
      <c r="CR173" s="204"/>
      <c r="CS173" s="204"/>
      <c r="CT173" s="204"/>
      <c r="CU173" s="204"/>
      <c r="CV173" s="204"/>
      <c r="CW173" s="204"/>
      <c r="CX173" s="204"/>
      <c r="CY173" s="204"/>
      <c r="CZ173" s="204"/>
      <c r="DA173" s="204"/>
      <c r="DB173" s="204"/>
      <c r="DC173" s="204"/>
      <c r="DD173" s="204"/>
      <c r="DE173" s="204"/>
      <c r="DF173" s="76"/>
      <c r="DG173" s="27"/>
      <c r="DH173" s="27"/>
      <c r="DI173"/>
    </row>
    <row r="174" spans="1:113" s="36" customFormat="1" ht="15.75" customHeight="1" hidden="1">
      <c r="A174" s="199"/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7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73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200"/>
      <c r="CM174" s="201"/>
      <c r="CN174" s="204"/>
      <c r="CO174" s="204"/>
      <c r="CP174" s="204"/>
      <c r="CQ174" s="204"/>
      <c r="CR174" s="204"/>
      <c r="CS174" s="204"/>
      <c r="CT174" s="204"/>
      <c r="CU174" s="204"/>
      <c r="CV174" s="204"/>
      <c r="CW174" s="204"/>
      <c r="CX174" s="204"/>
      <c r="CY174" s="204"/>
      <c r="CZ174" s="204"/>
      <c r="DA174" s="204"/>
      <c r="DB174" s="204"/>
      <c r="DC174" s="204"/>
      <c r="DD174" s="204"/>
      <c r="DE174" s="204"/>
      <c r="DF174" s="76"/>
      <c r="DG174" s="27"/>
      <c r="DH174" s="27"/>
      <c r="DI174"/>
    </row>
    <row r="175" spans="1:113" s="36" customFormat="1" ht="6" customHeight="1">
      <c r="A175" s="199"/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160"/>
      <c r="CM175" s="204"/>
      <c r="CN175" s="204"/>
      <c r="CO175" s="204"/>
      <c r="CP175" s="204"/>
      <c r="CQ175" s="204"/>
      <c r="CR175" s="204"/>
      <c r="CS175" s="204"/>
      <c r="CT175" s="204"/>
      <c r="CU175" s="204"/>
      <c r="CV175" s="204"/>
      <c r="CW175" s="204"/>
      <c r="CX175" s="204"/>
      <c r="CY175" s="204"/>
      <c r="CZ175" s="204"/>
      <c r="DA175" s="204"/>
      <c r="DB175" s="204"/>
      <c r="DC175" s="204"/>
      <c r="DD175" s="204"/>
      <c r="DE175" s="204"/>
      <c r="DF175" s="76"/>
      <c r="DG175" s="27"/>
      <c r="DH175" s="27"/>
      <c r="DI175"/>
    </row>
    <row r="176" spans="1:113" s="36" customFormat="1" ht="49.5" customHeight="1">
      <c r="A176" s="198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05"/>
      <c r="BO176" s="205"/>
      <c r="BP176" s="205"/>
      <c r="BQ176" s="205"/>
      <c r="BR176" s="205"/>
      <c r="BS176" s="205"/>
      <c r="BT176" s="205"/>
      <c r="BU176" s="205"/>
      <c r="BV176" s="205"/>
      <c r="BW176" s="205"/>
      <c r="BX176" s="205"/>
      <c r="BY176" s="205"/>
      <c r="BZ176" s="205"/>
      <c r="CA176" s="205"/>
      <c r="CB176" s="205"/>
      <c r="CC176" s="205"/>
      <c r="CD176" s="205"/>
      <c r="CE176" s="205"/>
      <c r="CF176" s="205"/>
      <c r="CG176" s="205"/>
      <c r="CH176" s="205"/>
      <c r="CI176" s="205"/>
      <c r="CJ176" s="205"/>
      <c r="CK176" s="205"/>
      <c r="CL176" s="205"/>
      <c r="CM176" s="205"/>
      <c r="CN176" s="205"/>
      <c r="CO176" s="205"/>
      <c r="CP176" s="205"/>
      <c r="CQ176" s="205"/>
      <c r="CR176" s="205"/>
      <c r="CS176" s="205"/>
      <c r="CT176" s="205"/>
      <c r="CU176" s="205"/>
      <c r="CV176" s="205"/>
      <c r="CW176" s="205"/>
      <c r="CX176" s="205"/>
      <c r="CY176" s="205"/>
      <c r="CZ176" s="205"/>
      <c r="DA176" s="205"/>
      <c r="DB176" s="205"/>
      <c r="DC176" s="205"/>
      <c r="DD176" s="205"/>
      <c r="DE176" s="205"/>
      <c r="DF176" s="76"/>
      <c r="DG176" s="27"/>
      <c r="DH176" s="27"/>
      <c r="DI176"/>
    </row>
    <row r="177" spans="1:113" s="36" customFormat="1" ht="46.5" customHeight="1">
      <c r="A177" s="199"/>
      <c r="B177" s="199"/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73"/>
      <c r="AT177" s="173"/>
      <c r="AU177" s="173"/>
      <c r="AV177" s="173"/>
      <c r="AW177" s="173"/>
      <c r="AX177" s="173"/>
      <c r="AY177" s="173"/>
      <c r="AZ177" s="173"/>
      <c r="BA177" s="173"/>
      <c r="BB177" s="173"/>
      <c r="BC177" s="173"/>
      <c r="BD177" s="173"/>
      <c r="BE177" s="173"/>
      <c r="BF177" s="173"/>
      <c r="BG177" s="173"/>
      <c r="BH177" s="173"/>
      <c r="BI177" s="173"/>
      <c r="BJ177" s="173"/>
      <c r="BK177" s="173"/>
      <c r="BL177" s="173"/>
      <c r="BM177" s="173"/>
      <c r="BN177" s="173"/>
      <c r="BO177" s="173"/>
      <c r="BP177" s="173"/>
      <c r="BQ177" s="173"/>
      <c r="BR177" s="173"/>
      <c r="BS177" s="173"/>
      <c r="BT177" s="173"/>
      <c r="BU177" s="160"/>
      <c r="BV177" s="160"/>
      <c r="BW177" s="160"/>
      <c r="BX177" s="160"/>
      <c r="BY177" s="160"/>
      <c r="BZ177" s="160"/>
      <c r="CA177" s="160"/>
      <c r="CB177" s="160"/>
      <c r="CC177" s="160"/>
      <c r="CD177" s="160"/>
      <c r="CE177" s="160"/>
      <c r="CF177" s="160"/>
      <c r="CG177" s="160"/>
      <c r="CH177" s="160"/>
      <c r="CI177" s="160"/>
      <c r="CJ177" s="160"/>
      <c r="CK177" s="160"/>
      <c r="CL177" s="200"/>
      <c r="CM177" s="201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160"/>
      <c r="DA177" s="160"/>
      <c r="DB177" s="160"/>
      <c r="DC177" s="160"/>
      <c r="DD177" s="160"/>
      <c r="DE177" s="160"/>
      <c r="DF177" s="81"/>
      <c r="DG177" s="27"/>
      <c r="DH177" s="27"/>
      <c r="DI177"/>
    </row>
    <row r="178" spans="1:113" s="36" customFormat="1" ht="35.25" customHeight="1">
      <c r="A178" s="199"/>
      <c r="B178" s="199"/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  <c r="AS178" s="202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60"/>
      <c r="DD178" s="160"/>
      <c r="DE178" s="160"/>
      <c r="DF178" s="76"/>
      <c r="DG178" s="27"/>
      <c r="DH178" s="39">
        <f>CM177+CM179+CM181+CM186+CM187+CM188+CM189+CM190+CM191+CM192+CM193</f>
        <v>0</v>
      </c>
      <c r="DI178"/>
    </row>
    <row r="179" spans="1:113" s="36" customFormat="1" ht="35.25" customHeight="1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11"/>
      <c r="BT179" s="173"/>
      <c r="BU179" s="160"/>
      <c r="BV179" s="160"/>
      <c r="BW179" s="160"/>
      <c r="BX179" s="160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  <c r="CL179" s="200"/>
      <c r="CM179" s="201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  <c r="DD179" s="160"/>
      <c r="DE179" s="160"/>
      <c r="DF179" s="76"/>
      <c r="DG179" s="27"/>
      <c r="DH179" s="39"/>
      <c r="DI179"/>
    </row>
    <row r="180" spans="1:113" s="36" customFormat="1" ht="49.5" customHeight="1">
      <c r="A180" s="199"/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  <c r="AS180" s="203"/>
      <c r="AT180" s="203"/>
      <c r="AU180" s="203"/>
      <c r="AV180" s="203"/>
      <c r="AW180" s="203"/>
      <c r="AX180" s="203"/>
      <c r="AY180" s="203"/>
      <c r="AZ180" s="203"/>
      <c r="BA180" s="203"/>
      <c r="BB180" s="203"/>
      <c r="BC180" s="203"/>
      <c r="BD180" s="203"/>
      <c r="BE180" s="203"/>
      <c r="BF180" s="203"/>
      <c r="BG180" s="203"/>
      <c r="BH180" s="203"/>
      <c r="BI180" s="203"/>
      <c r="BJ180" s="203"/>
      <c r="BK180" s="203"/>
      <c r="BL180" s="203"/>
      <c r="BM180" s="203"/>
      <c r="BN180" s="203"/>
      <c r="BO180" s="203"/>
      <c r="BP180" s="203"/>
      <c r="BQ180" s="203"/>
      <c r="BR180" s="203"/>
      <c r="BS180" s="203"/>
      <c r="BT180" s="160"/>
      <c r="BU180" s="160"/>
      <c r="BV180" s="160"/>
      <c r="BW180" s="160"/>
      <c r="BX180" s="160"/>
      <c r="BY180" s="160"/>
      <c r="BZ180" s="160"/>
      <c r="CA180" s="160"/>
      <c r="CB180" s="160"/>
      <c r="CC180" s="160"/>
      <c r="CD180" s="160"/>
      <c r="CE180" s="160"/>
      <c r="CF180" s="160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160"/>
      <c r="DA180" s="160"/>
      <c r="DB180" s="160"/>
      <c r="DC180" s="160"/>
      <c r="DD180" s="160"/>
      <c r="DE180" s="160"/>
      <c r="DF180" s="76"/>
      <c r="DG180" s="27"/>
      <c r="DH180" s="39"/>
      <c r="DI180"/>
    </row>
    <row r="181" spans="1:113" s="36" customFormat="1" ht="35.25" customHeight="1">
      <c r="A181" s="199"/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7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73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200"/>
      <c r="CM181" s="201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47"/>
      <c r="DG181" s="27"/>
      <c r="DH181" s="27"/>
      <c r="DI181"/>
    </row>
    <row r="182" spans="1:113" s="36" customFormat="1" ht="48" customHeight="1">
      <c r="A182" s="199"/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20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47"/>
      <c r="DG182" s="27"/>
      <c r="DH182" s="27"/>
      <c r="DI182"/>
    </row>
    <row r="183" spans="1:113" s="36" customFormat="1" ht="35.25" customHeight="1">
      <c r="A183" s="199"/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199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20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47"/>
      <c r="DG183" s="27"/>
      <c r="DH183" s="27"/>
      <c r="DI183"/>
    </row>
    <row r="184" spans="1:113" s="36" customFormat="1" ht="15.75" customHeight="1">
      <c r="A184" s="199"/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20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47"/>
      <c r="DG184" s="27"/>
      <c r="DH184" s="27"/>
      <c r="DI184"/>
    </row>
    <row r="185" spans="1:113" s="36" customFormat="1" ht="15.75" customHeight="1">
      <c r="A185" s="199"/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20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47"/>
      <c r="DG185" s="27"/>
      <c r="DH185" s="27"/>
      <c r="DI185"/>
    </row>
    <row r="186" spans="1:113" s="36" customFormat="1" ht="48" customHeight="1">
      <c r="A186" s="199"/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203"/>
      <c r="AT186" s="203"/>
      <c r="AU186" s="203"/>
      <c r="AV186" s="203"/>
      <c r="AW186" s="203"/>
      <c r="AX186" s="203"/>
      <c r="AY186" s="203"/>
      <c r="AZ186" s="203"/>
      <c r="BA186" s="203"/>
      <c r="BB186" s="203"/>
      <c r="BC186" s="203"/>
      <c r="BD186" s="203"/>
      <c r="BE186" s="203"/>
      <c r="BF186" s="203"/>
      <c r="BG186" s="203"/>
      <c r="BH186" s="203"/>
      <c r="BI186" s="203"/>
      <c r="BJ186" s="203"/>
      <c r="BK186" s="203"/>
      <c r="BL186" s="203"/>
      <c r="BM186" s="203"/>
      <c r="BN186" s="203"/>
      <c r="BO186" s="203"/>
      <c r="BP186" s="203"/>
      <c r="BQ186" s="203"/>
      <c r="BR186" s="203"/>
      <c r="BS186" s="203"/>
      <c r="BT186" s="173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33"/>
      <c r="CM186" s="201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24"/>
      <c r="DG186" s="27"/>
      <c r="DH186" s="27"/>
      <c r="DI186"/>
    </row>
    <row r="187" spans="1:113" s="36" customFormat="1" ht="33.75" customHeight="1">
      <c r="A187" s="199"/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203"/>
      <c r="AT187" s="203"/>
      <c r="AU187" s="203"/>
      <c r="AV187" s="203"/>
      <c r="AW187" s="203"/>
      <c r="AX187" s="203"/>
      <c r="AY187" s="203"/>
      <c r="AZ187" s="203"/>
      <c r="BA187" s="203"/>
      <c r="BB187" s="203"/>
      <c r="BC187" s="203"/>
      <c r="BD187" s="203"/>
      <c r="BE187" s="203"/>
      <c r="BF187" s="203"/>
      <c r="BG187" s="203"/>
      <c r="BH187" s="203"/>
      <c r="BI187" s="203"/>
      <c r="BJ187" s="203"/>
      <c r="BK187" s="203"/>
      <c r="BL187" s="203"/>
      <c r="BM187" s="203"/>
      <c r="BN187" s="203"/>
      <c r="BO187" s="203"/>
      <c r="BP187" s="203"/>
      <c r="BQ187" s="203"/>
      <c r="BR187" s="203"/>
      <c r="BS187" s="203"/>
      <c r="BT187" s="173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33"/>
      <c r="CM187" s="201"/>
      <c r="CN187" s="201"/>
      <c r="CO187" s="201"/>
      <c r="CP187" s="201"/>
      <c r="CQ187" s="201"/>
      <c r="CR187" s="201"/>
      <c r="CS187" s="201"/>
      <c r="CT187" s="201"/>
      <c r="CU187" s="201"/>
      <c r="CV187" s="201"/>
      <c r="CW187" s="201"/>
      <c r="CX187" s="201"/>
      <c r="CY187" s="201"/>
      <c r="CZ187" s="201"/>
      <c r="DA187" s="201"/>
      <c r="DB187" s="201"/>
      <c r="DC187" s="201"/>
      <c r="DD187" s="201"/>
      <c r="DE187" s="201"/>
      <c r="DF187" s="24"/>
      <c r="DG187" s="27"/>
      <c r="DH187" s="27"/>
      <c r="DI187"/>
    </row>
    <row r="188" spans="1:113" s="36" customFormat="1" ht="15.75" customHeight="1">
      <c r="A188" s="199"/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  <c r="AS188" s="203"/>
      <c r="AT188" s="203"/>
      <c r="AU188" s="203"/>
      <c r="AV188" s="203"/>
      <c r="AW188" s="203"/>
      <c r="AX188" s="203"/>
      <c r="AY188" s="203"/>
      <c r="AZ188" s="203"/>
      <c r="BA188" s="203"/>
      <c r="BB188" s="203"/>
      <c r="BC188" s="203"/>
      <c r="BD188" s="203"/>
      <c r="BE188" s="203"/>
      <c r="BF188" s="203"/>
      <c r="BG188" s="203"/>
      <c r="BH188" s="203"/>
      <c r="BI188" s="203"/>
      <c r="BJ188" s="203"/>
      <c r="BK188" s="203"/>
      <c r="BL188" s="203"/>
      <c r="BM188" s="203"/>
      <c r="BN188" s="203"/>
      <c r="BO188" s="203"/>
      <c r="BP188" s="203"/>
      <c r="BQ188" s="203"/>
      <c r="BR188" s="203"/>
      <c r="BS188" s="203"/>
      <c r="BT188" s="173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33"/>
      <c r="CM188" s="201"/>
      <c r="CN188" s="201"/>
      <c r="CO188" s="201"/>
      <c r="CP188" s="201"/>
      <c r="CQ188" s="201"/>
      <c r="CR188" s="201"/>
      <c r="CS188" s="201"/>
      <c r="CT188" s="201"/>
      <c r="CU188" s="201"/>
      <c r="CV188" s="201"/>
      <c r="CW188" s="201"/>
      <c r="CX188" s="201"/>
      <c r="CY188" s="201"/>
      <c r="CZ188" s="201"/>
      <c r="DA188" s="201"/>
      <c r="DB188" s="201"/>
      <c r="DC188" s="201"/>
      <c r="DD188" s="201"/>
      <c r="DE188" s="201"/>
      <c r="DF188" s="24"/>
      <c r="DG188" s="27"/>
      <c r="DH188" s="27"/>
      <c r="DI188"/>
    </row>
    <row r="189" spans="1:113" s="36" customFormat="1" ht="16.5" customHeight="1">
      <c r="A189" s="199"/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203"/>
      <c r="AT189" s="203"/>
      <c r="AU189" s="203"/>
      <c r="AV189" s="203"/>
      <c r="AW189" s="203"/>
      <c r="AX189" s="203"/>
      <c r="AY189" s="203"/>
      <c r="AZ189" s="203"/>
      <c r="BA189" s="203"/>
      <c r="BB189" s="203"/>
      <c r="BC189" s="203"/>
      <c r="BD189" s="203"/>
      <c r="BE189" s="203"/>
      <c r="BF189" s="203"/>
      <c r="BG189" s="203"/>
      <c r="BH189" s="203"/>
      <c r="BI189" s="203"/>
      <c r="BJ189" s="203"/>
      <c r="BK189" s="203"/>
      <c r="BL189" s="203"/>
      <c r="BM189" s="203"/>
      <c r="BN189" s="203"/>
      <c r="BO189" s="203"/>
      <c r="BP189" s="203"/>
      <c r="BQ189" s="203"/>
      <c r="BR189" s="203"/>
      <c r="BS189" s="203"/>
      <c r="BT189" s="173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33"/>
      <c r="CM189" s="201"/>
      <c r="CN189" s="201"/>
      <c r="CO189" s="201"/>
      <c r="CP189" s="201"/>
      <c r="CQ189" s="201"/>
      <c r="CR189" s="201"/>
      <c r="CS189" s="201"/>
      <c r="CT189" s="201"/>
      <c r="CU189" s="201"/>
      <c r="CV189" s="201"/>
      <c r="CW189" s="201"/>
      <c r="CX189" s="201"/>
      <c r="CY189" s="201"/>
      <c r="CZ189" s="201"/>
      <c r="DA189" s="201"/>
      <c r="DB189" s="201"/>
      <c r="DC189" s="201"/>
      <c r="DD189" s="201"/>
      <c r="DE189" s="201"/>
      <c r="DF189" s="24"/>
      <c r="DG189" s="27"/>
      <c r="DH189" s="27"/>
      <c r="DI189"/>
    </row>
    <row r="190" spans="1:113" s="36" customFormat="1" ht="15.75" customHeight="1">
      <c r="A190" s="199"/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  <c r="BC190" s="203"/>
      <c r="BD190" s="203"/>
      <c r="BE190" s="203"/>
      <c r="BF190" s="203"/>
      <c r="BG190" s="203"/>
      <c r="BH190" s="203"/>
      <c r="BI190" s="203"/>
      <c r="BJ190" s="203"/>
      <c r="BK190" s="203"/>
      <c r="BL190" s="203"/>
      <c r="BM190" s="203"/>
      <c r="BN190" s="203"/>
      <c r="BO190" s="203"/>
      <c r="BP190" s="203"/>
      <c r="BQ190" s="203"/>
      <c r="BR190" s="203"/>
      <c r="BS190" s="203"/>
      <c r="BT190" s="173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33"/>
      <c r="CM190" s="201"/>
      <c r="CN190" s="201"/>
      <c r="CO190" s="201"/>
      <c r="CP190" s="201"/>
      <c r="CQ190" s="201"/>
      <c r="CR190" s="201"/>
      <c r="CS190" s="201"/>
      <c r="CT190" s="201"/>
      <c r="CU190" s="201"/>
      <c r="CV190" s="201"/>
      <c r="CW190" s="201"/>
      <c r="CX190" s="201"/>
      <c r="CY190" s="201"/>
      <c r="CZ190" s="201"/>
      <c r="DA190" s="201"/>
      <c r="DB190" s="201"/>
      <c r="DC190" s="201"/>
      <c r="DD190" s="201"/>
      <c r="DE190" s="201"/>
      <c r="DF190" s="24"/>
      <c r="DG190" s="27"/>
      <c r="DH190" s="27"/>
      <c r="DI190"/>
    </row>
    <row r="191" spans="1:113" s="36" customFormat="1" ht="30" customHeight="1">
      <c r="A191" s="199"/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  <c r="AS191" s="197"/>
      <c r="AT191" s="197"/>
      <c r="AU191" s="197"/>
      <c r="AV191" s="197"/>
      <c r="AW191" s="197"/>
      <c r="AX191" s="197"/>
      <c r="AY191" s="197"/>
      <c r="AZ191" s="197"/>
      <c r="BA191" s="197"/>
      <c r="BB191" s="197"/>
      <c r="BC191" s="197"/>
      <c r="BD191" s="197"/>
      <c r="BE191" s="197"/>
      <c r="BF191" s="197"/>
      <c r="BG191" s="197"/>
      <c r="BH191" s="197"/>
      <c r="BI191" s="197"/>
      <c r="BJ191" s="197"/>
      <c r="BK191" s="197"/>
      <c r="BL191" s="197"/>
      <c r="BM191" s="197"/>
      <c r="BN191" s="197"/>
      <c r="BO191" s="197"/>
      <c r="BP191" s="197"/>
      <c r="BQ191" s="197"/>
      <c r="BR191" s="197"/>
      <c r="BS191" s="197"/>
      <c r="BT191" s="173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  <c r="CK191" s="160"/>
      <c r="CL191" s="33"/>
      <c r="CM191" s="201"/>
      <c r="CN191" s="201"/>
      <c r="CO191" s="201"/>
      <c r="CP191" s="201"/>
      <c r="CQ191" s="201"/>
      <c r="CR191" s="201"/>
      <c r="CS191" s="201"/>
      <c r="CT191" s="201"/>
      <c r="CU191" s="201"/>
      <c r="CV191" s="201"/>
      <c r="CW191" s="201"/>
      <c r="CX191" s="201"/>
      <c r="CY191" s="201"/>
      <c r="CZ191" s="201"/>
      <c r="DA191" s="201"/>
      <c r="DB191" s="201"/>
      <c r="DC191" s="201"/>
      <c r="DD191" s="201"/>
      <c r="DE191" s="201"/>
      <c r="DF191" s="24"/>
      <c r="DG191" s="27"/>
      <c r="DH191" s="27"/>
      <c r="DI191"/>
    </row>
    <row r="192" spans="1:113" s="36" customFormat="1" ht="15.75" customHeight="1">
      <c r="A192" s="199"/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197"/>
      <c r="AT192" s="197"/>
      <c r="AU192" s="197"/>
      <c r="AV192" s="197"/>
      <c r="AW192" s="197"/>
      <c r="AX192" s="197"/>
      <c r="AY192" s="197"/>
      <c r="AZ192" s="197"/>
      <c r="BA192" s="197"/>
      <c r="BB192" s="197"/>
      <c r="BC192" s="197"/>
      <c r="BD192" s="197"/>
      <c r="BE192" s="197"/>
      <c r="BF192" s="197"/>
      <c r="BG192" s="197"/>
      <c r="BH192" s="197"/>
      <c r="BI192" s="197"/>
      <c r="BJ192" s="197"/>
      <c r="BK192" s="197"/>
      <c r="BL192" s="197"/>
      <c r="BM192" s="197"/>
      <c r="BN192" s="197"/>
      <c r="BO192" s="197"/>
      <c r="BP192" s="197"/>
      <c r="BQ192" s="197"/>
      <c r="BR192" s="197"/>
      <c r="BS192" s="197"/>
      <c r="BT192" s="173"/>
      <c r="BU192" s="160"/>
      <c r="BV192" s="160"/>
      <c r="BW192" s="160"/>
      <c r="BX192" s="160"/>
      <c r="BY192" s="160"/>
      <c r="BZ192" s="160"/>
      <c r="CA192" s="160"/>
      <c r="CB192" s="160"/>
      <c r="CC192" s="160"/>
      <c r="CD192" s="160"/>
      <c r="CE192" s="160"/>
      <c r="CF192" s="160"/>
      <c r="CG192" s="160"/>
      <c r="CH192" s="160"/>
      <c r="CI192" s="160"/>
      <c r="CJ192" s="160"/>
      <c r="CK192" s="160"/>
      <c r="CL192" s="33"/>
      <c r="CM192" s="201"/>
      <c r="CN192" s="201"/>
      <c r="CO192" s="201"/>
      <c r="CP192" s="201"/>
      <c r="CQ192" s="201"/>
      <c r="CR192" s="201"/>
      <c r="CS192" s="201"/>
      <c r="CT192" s="201"/>
      <c r="CU192" s="201"/>
      <c r="CV192" s="201"/>
      <c r="CW192" s="201"/>
      <c r="CX192" s="201"/>
      <c r="CY192" s="201"/>
      <c r="CZ192" s="201"/>
      <c r="DA192" s="201"/>
      <c r="DB192" s="201"/>
      <c r="DC192" s="201"/>
      <c r="DD192" s="201"/>
      <c r="DE192" s="201"/>
      <c r="DF192" s="24"/>
      <c r="DG192" s="27"/>
      <c r="DH192" s="27"/>
      <c r="DI192"/>
    </row>
    <row r="193" spans="1:113" s="36" customFormat="1" ht="15.75" customHeight="1">
      <c r="A193" s="199"/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203"/>
      <c r="AT193" s="203"/>
      <c r="AU193" s="203"/>
      <c r="AV193" s="203"/>
      <c r="AW193" s="203"/>
      <c r="AX193" s="203"/>
      <c r="AY193" s="203"/>
      <c r="AZ193" s="203"/>
      <c r="BA193" s="203"/>
      <c r="BB193" s="203"/>
      <c r="BC193" s="203"/>
      <c r="BD193" s="203"/>
      <c r="BE193" s="203"/>
      <c r="BF193" s="203"/>
      <c r="BG193" s="203"/>
      <c r="BH193" s="203"/>
      <c r="BI193" s="203"/>
      <c r="BJ193" s="203"/>
      <c r="BK193" s="203"/>
      <c r="BL193" s="203"/>
      <c r="BM193" s="203"/>
      <c r="BN193" s="203"/>
      <c r="BO193" s="203"/>
      <c r="BP193" s="203"/>
      <c r="BQ193" s="203"/>
      <c r="BR193" s="203"/>
      <c r="BS193" s="203"/>
      <c r="BT193" s="173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  <c r="CL193" s="33"/>
      <c r="CM193" s="201"/>
      <c r="CN193" s="201"/>
      <c r="CO193" s="201"/>
      <c r="CP193" s="201"/>
      <c r="CQ193" s="201"/>
      <c r="CR193" s="201"/>
      <c r="CS193" s="201"/>
      <c r="CT193" s="201"/>
      <c r="CU193" s="201"/>
      <c r="CV193" s="201"/>
      <c r="CW193" s="201"/>
      <c r="CX193" s="201"/>
      <c r="CY193" s="201"/>
      <c r="CZ193" s="201"/>
      <c r="DA193" s="201"/>
      <c r="DB193" s="201"/>
      <c r="DC193" s="201"/>
      <c r="DD193" s="201"/>
      <c r="DE193" s="201"/>
      <c r="DF193" s="24"/>
      <c r="DG193" s="27"/>
      <c r="DH193" s="27"/>
      <c r="DI193"/>
    </row>
    <row r="194" spans="1:113" s="36" customFormat="1" ht="47.25" customHeight="1">
      <c r="A194" s="198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  <c r="DD194" s="160"/>
      <c r="DE194" s="160"/>
      <c r="DF194" s="76"/>
      <c r="DG194" s="27"/>
      <c r="DH194" s="27"/>
      <c r="DI194"/>
    </row>
    <row r="195" spans="1:113" s="36" customFormat="1" ht="15.75" customHeight="1">
      <c r="A195" s="199"/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199"/>
      <c r="AS195" s="173"/>
      <c r="AT195" s="173"/>
      <c r="AU195" s="173"/>
      <c r="AV195" s="173"/>
      <c r="AW195" s="173"/>
      <c r="AX195" s="173"/>
      <c r="AY195" s="173"/>
      <c r="AZ195" s="173"/>
      <c r="BA195" s="173"/>
      <c r="BB195" s="173"/>
      <c r="BC195" s="173"/>
      <c r="BD195" s="173"/>
      <c r="BE195" s="173"/>
      <c r="BF195" s="173"/>
      <c r="BG195" s="173"/>
      <c r="BH195" s="173"/>
      <c r="BI195" s="173"/>
      <c r="BJ195" s="173"/>
      <c r="BK195" s="173"/>
      <c r="BL195" s="173"/>
      <c r="BM195" s="173"/>
      <c r="BN195" s="173"/>
      <c r="BO195" s="173"/>
      <c r="BP195" s="173"/>
      <c r="BQ195" s="173"/>
      <c r="BR195" s="173"/>
      <c r="BS195" s="173"/>
      <c r="BT195" s="173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  <c r="CL195" s="200"/>
      <c r="CM195" s="201"/>
      <c r="CN195" s="160"/>
      <c r="CO195" s="160"/>
      <c r="CP195" s="160"/>
      <c r="CQ195" s="160"/>
      <c r="CR195" s="160"/>
      <c r="CS195" s="160"/>
      <c r="CT195" s="160"/>
      <c r="CU195" s="160"/>
      <c r="CV195" s="160"/>
      <c r="CW195" s="160"/>
      <c r="CX195" s="160"/>
      <c r="CY195" s="160"/>
      <c r="CZ195" s="160"/>
      <c r="DA195" s="160"/>
      <c r="DB195" s="160"/>
      <c r="DC195" s="160"/>
      <c r="DD195" s="160"/>
      <c r="DE195" s="160"/>
      <c r="DF195" s="76"/>
      <c r="DG195" s="27"/>
      <c r="DH195" s="27"/>
      <c r="DI195"/>
    </row>
    <row r="196" spans="1:113" s="36" customFormat="1" ht="28.5" customHeight="1">
      <c r="A196" s="199"/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  <c r="AS196" s="202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160"/>
      <c r="CG196" s="160"/>
      <c r="CH196" s="160"/>
      <c r="CI196" s="160"/>
      <c r="CJ196" s="160"/>
      <c r="CK196" s="160"/>
      <c r="CL196" s="160"/>
      <c r="CM196" s="160"/>
      <c r="CN196" s="160"/>
      <c r="CO196" s="160"/>
      <c r="CP196" s="160"/>
      <c r="CQ196" s="160"/>
      <c r="CR196" s="160"/>
      <c r="CS196" s="160"/>
      <c r="CT196" s="160"/>
      <c r="CU196" s="160"/>
      <c r="CV196" s="160"/>
      <c r="CW196" s="160"/>
      <c r="CX196" s="160"/>
      <c r="CY196" s="160"/>
      <c r="CZ196" s="160"/>
      <c r="DA196" s="160"/>
      <c r="DB196" s="160"/>
      <c r="DC196" s="160"/>
      <c r="DD196" s="160"/>
      <c r="DE196" s="160"/>
      <c r="DF196" s="76"/>
      <c r="DG196" s="27"/>
      <c r="DH196" s="39">
        <f>CM195</f>
        <v>0</v>
      </c>
      <c r="DI196"/>
    </row>
    <row r="197" spans="1:113" s="36" customFormat="1" ht="15.75" customHeight="1" hidden="1">
      <c r="A197" s="198"/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8"/>
      <c r="AQ197" s="198"/>
      <c r="AR197" s="198"/>
      <c r="AS197" s="198"/>
      <c r="AT197" s="198"/>
      <c r="AU197" s="198"/>
      <c r="AV197" s="198"/>
      <c r="AW197" s="198"/>
      <c r="AX197" s="198"/>
      <c r="AY197" s="198"/>
      <c r="AZ197" s="19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  <c r="BZ197" s="198"/>
      <c r="CA197" s="198"/>
      <c r="CB197" s="198"/>
      <c r="CC197" s="198"/>
      <c r="CD197" s="198"/>
      <c r="CE197" s="198"/>
      <c r="CF197" s="198"/>
      <c r="CG197" s="198"/>
      <c r="CH197" s="198"/>
      <c r="CI197" s="198"/>
      <c r="CJ197" s="198"/>
      <c r="CK197" s="198"/>
      <c r="CL197" s="198"/>
      <c r="CM197" s="198"/>
      <c r="CN197" s="198"/>
      <c r="CO197" s="198"/>
      <c r="CP197" s="198"/>
      <c r="CQ197" s="198"/>
      <c r="CR197" s="198"/>
      <c r="CS197" s="198"/>
      <c r="CT197" s="198"/>
      <c r="CU197" s="198"/>
      <c r="CV197" s="198"/>
      <c r="CW197" s="198"/>
      <c r="CX197" s="198"/>
      <c r="CY197" s="198"/>
      <c r="CZ197" s="198"/>
      <c r="DA197" s="198"/>
      <c r="DB197" s="198"/>
      <c r="DC197" s="198"/>
      <c r="DD197" s="198"/>
      <c r="DE197" s="198"/>
      <c r="DF197" s="76"/>
      <c r="DG197" s="27"/>
      <c r="DH197" s="27"/>
      <c r="DI197"/>
    </row>
    <row r="198" spans="1:113" s="36" customFormat="1" ht="31.5" customHeight="1" hidden="1">
      <c r="A198" s="199"/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199"/>
      <c r="AS198" s="197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73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200"/>
      <c r="CM198" s="201"/>
      <c r="CN198" s="204"/>
      <c r="CO198" s="204"/>
      <c r="CP198" s="204"/>
      <c r="CQ198" s="204"/>
      <c r="CR198" s="204"/>
      <c r="CS198" s="204"/>
      <c r="CT198" s="204"/>
      <c r="CU198" s="204"/>
      <c r="CV198" s="204"/>
      <c r="CW198" s="204"/>
      <c r="CX198" s="204"/>
      <c r="CY198" s="204"/>
      <c r="CZ198" s="204"/>
      <c r="DA198" s="204"/>
      <c r="DB198" s="204"/>
      <c r="DC198" s="204"/>
      <c r="DD198" s="204"/>
      <c r="DE198" s="204"/>
      <c r="DF198" s="81"/>
      <c r="DG198" s="27"/>
      <c r="DH198" s="27"/>
      <c r="DI198"/>
    </row>
    <row r="199" spans="1:113" s="36" customFormat="1" ht="30.75" customHeight="1" hidden="1">
      <c r="A199" s="199"/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  <c r="AP199" s="199"/>
      <c r="AQ199" s="199"/>
      <c r="AR199" s="199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  <c r="CK199" s="160"/>
      <c r="CL199" s="160"/>
      <c r="CM199" s="204"/>
      <c r="CN199" s="204"/>
      <c r="CO199" s="204"/>
      <c r="CP199" s="204"/>
      <c r="CQ199" s="204"/>
      <c r="CR199" s="204"/>
      <c r="CS199" s="204"/>
      <c r="CT199" s="204"/>
      <c r="CU199" s="204"/>
      <c r="CV199" s="204"/>
      <c r="CW199" s="204"/>
      <c r="CX199" s="204"/>
      <c r="CY199" s="204"/>
      <c r="CZ199" s="204"/>
      <c r="DA199" s="204"/>
      <c r="DB199" s="204"/>
      <c r="DC199" s="204"/>
      <c r="DD199" s="204"/>
      <c r="DE199" s="204"/>
      <c r="DF199" s="76"/>
      <c r="DG199" s="27"/>
      <c r="DH199" s="27"/>
      <c r="DI199"/>
    </row>
    <row r="200" spans="1:113" s="36" customFormat="1" ht="15.75" customHeight="1" hidden="1">
      <c r="A200" s="199"/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6"/>
      <c r="AN200" s="206"/>
      <c r="AO200" s="206"/>
      <c r="AP200" s="206"/>
      <c r="AQ200" s="206"/>
      <c r="AR200" s="206"/>
      <c r="AS200" s="197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73"/>
      <c r="BU200" s="160"/>
      <c r="BV200" s="160"/>
      <c r="BW200" s="160"/>
      <c r="BX200" s="160"/>
      <c r="BY200" s="160"/>
      <c r="BZ200" s="160"/>
      <c r="CA200" s="160"/>
      <c r="CB200" s="160"/>
      <c r="CC200" s="160"/>
      <c r="CD200" s="160"/>
      <c r="CE200" s="160"/>
      <c r="CF200" s="160"/>
      <c r="CG200" s="160"/>
      <c r="CH200" s="160"/>
      <c r="CI200" s="160"/>
      <c r="CJ200" s="160"/>
      <c r="CK200" s="160"/>
      <c r="CL200" s="200"/>
      <c r="CM200" s="201"/>
      <c r="CN200" s="204"/>
      <c r="CO200" s="204"/>
      <c r="CP200" s="204"/>
      <c r="CQ200" s="204"/>
      <c r="CR200" s="204"/>
      <c r="CS200" s="204"/>
      <c r="CT200" s="204"/>
      <c r="CU200" s="204"/>
      <c r="CV200" s="204"/>
      <c r="CW200" s="204"/>
      <c r="CX200" s="204"/>
      <c r="CY200" s="204"/>
      <c r="CZ200" s="204"/>
      <c r="DA200" s="204"/>
      <c r="DB200" s="204"/>
      <c r="DC200" s="204"/>
      <c r="DD200" s="204"/>
      <c r="DE200" s="204"/>
      <c r="DF200" s="76"/>
      <c r="DG200" s="27"/>
      <c r="DH200" s="39">
        <f>CM198+CM200</f>
        <v>0</v>
      </c>
      <c r="DI200"/>
    </row>
    <row r="201" spans="1:113" s="36" customFormat="1" ht="15.75" customHeight="1">
      <c r="A201" s="206"/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AQ201" s="206"/>
      <c r="AR201" s="206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  <c r="BT201" s="160"/>
      <c r="BU201" s="160"/>
      <c r="BV201" s="160"/>
      <c r="BW201" s="160"/>
      <c r="BX201" s="160"/>
      <c r="BY201" s="160"/>
      <c r="BZ201" s="160"/>
      <c r="CA201" s="160"/>
      <c r="CB201" s="160"/>
      <c r="CC201" s="160"/>
      <c r="CD201" s="160"/>
      <c r="CE201" s="160"/>
      <c r="CF201" s="160"/>
      <c r="CG201" s="160"/>
      <c r="CH201" s="160"/>
      <c r="CI201" s="160"/>
      <c r="CJ201" s="160"/>
      <c r="CK201" s="160"/>
      <c r="CL201" s="160"/>
      <c r="CM201" s="204"/>
      <c r="CN201" s="204"/>
      <c r="CO201" s="204"/>
      <c r="CP201" s="204"/>
      <c r="CQ201" s="204"/>
      <c r="CR201" s="204"/>
      <c r="CS201" s="204"/>
      <c r="CT201" s="204"/>
      <c r="CU201" s="204"/>
      <c r="CV201" s="204"/>
      <c r="CW201" s="204"/>
      <c r="CX201" s="204"/>
      <c r="CY201" s="204"/>
      <c r="CZ201" s="204"/>
      <c r="DA201" s="204"/>
      <c r="DB201" s="204"/>
      <c r="DC201" s="204"/>
      <c r="DD201" s="204"/>
      <c r="DE201" s="204"/>
      <c r="DF201" s="76"/>
      <c r="DG201" s="27"/>
      <c r="DH201" s="27"/>
      <c r="DI201"/>
    </row>
    <row r="202" spans="1:113" s="36" customFormat="1" ht="15.75" customHeight="1">
      <c r="A202" s="19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05"/>
      <c r="BX202" s="205"/>
      <c r="BY202" s="205"/>
      <c r="BZ202" s="205"/>
      <c r="CA202" s="205"/>
      <c r="CB202" s="205"/>
      <c r="CC202" s="205"/>
      <c r="CD202" s="205"/>
      <c r="CE202" s="205"/>
      <c r="CF202" s="205"/>
      <c r="CG202" s="205"/>
      <c r="CH202" s="205"/>
      <c r="CI202" s="205"/>
      <c r="CJ202" s="205"/>
      <c r="CK202" s="205"/>
      <c r="CL202" s="205"/>
      <c r="CM202" s="205"/>
      <c r="CN202" s="205"/>
      <c r="CO202" s="205"/>
      <c r="CP202" s="205"/>
      <c r="CQ202" s="205"/>
      <c r="CR202" s="205"/>
      <c r="CS202" s="205"/>
      <c r="CT202" s="205"/>
      <c r="CU202" s="205"/>
      <c r="CV202" s="205"/>
      <c r="CW202" s="205"/>
      <c r="CX202" s="205"/>
      <c r="CY202" s="205"/>
      <c r="CZ202" s="205"/>
      <c r="DA202" s="205"/>
      <c r="DB202" s="205"/>
      <c r="DC202" s="205"/>
      <c r="DD202" s="205"/>
      <c r="DE202" s="205"/>
      <c r="DF202" s="76"/>
      <c r="DG202" s="27"/>
      <c r="DH202" s="27"/>
      <c r="DI202"/>
    </row>
    <row r="203" spans="1:113" s="36" customFormat="1" ht="15.75">
      <c r="A203" s="199"/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199"/>
      <c r="AS203" s="197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  <c r="BT203" s="173"/>
      <c r="BU203" s="160"/>
      <c r="BV203" s="160"/>
      <c r="BW203" s="160"/>
      <c r="BX203" s="160"/>
      <c r="BY203" s="160"/>
      <c r="BZ203" s="160"/>
      <c r="CA203" s="160"/>
      <c r="CB203" s="160"/>
      <c r="CC203" s="160"/>
      <c r="CD203" s="160"/>
      <c r="CE203" s="160"/>
      <c r="CF203" s="160"/>
      <c r="CG203" s="160"/>
      <c r="CH203" s="160"/>
      <c r="CI203" s="160"/>
      <c r="CJ203" s="160"/>
      <c r="CK203" s="160"/>
      <c r="CL203" s="200"/>
      <c r="CM203" s="201"/>
      <c r="CN203" s="160"/>
      <c r="CO203" s="160"/>
      <c r="CP203" s="160"/>
      <c r="CQ203" s="160"/>
      <c r="CR203" s="160"/>
      <c r="CS203" s="160"/>
      <c r="CT203" s="160"/>
      <c r="CU203" s="160"/>
      <c r="CV203" s="160"/>
      <c r="CW203" s="160"/>
      <c r="CX203" s="160"/>
      <c r="CY203" s="160"/>
      <c r="CZ203" s="160"/>
      <c r="DA203" s="160"/>
      <c r="DB203" s="160"/>
      <c r="DC203" s="160"/>
      <c r="DD203" s="160"/>
      <c r="DE203" s="160"/>
      <c r="DF203" s="81"/>
      <c r="DG203" s="27"/>
      <c r="DH203" s="27"/>
      <c r="DI203"/>
    </row>
    <row r="204" spans="1:113" s="36" customFormat="1" ht="15.75">
      <c r="A204" s="199"/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  <c r="BV204" s="160"/>
      <c r="BW204" s="160"/>
      <c r="BX204" s="160"/>
      <c r="BY204" s="160"/>
      <c r="BZ204" s="160"/>
      <c r="CA204" s="160"/>
      <c r="CB204" s="160"/>
      <c r="CC204" s="160"/>
      <c r="CD204" s="160"/>
      <c r="CE204" s="160"/>
      <c r="CF204" s="160"/>
      <c r="CG204" s="160"/>
      <c r="CH204" s="160"/>
      <c r="CI204" s="160"/>
      <c r="CJ204" s="160"/>
      <c r="CK204" s="160"/>
      <c r="CL204" s="160"/>
      <c r="CM204" s="160"/>
      <c r="CN204" s="160"/>
      <c r="CO204" s="160"/>
      <c r="CP204" s="160"/>
      <c r="CQ204" s="160"/>
      <c r="CR204" s="160"/>
      <c r="CS204" s="160"/>
      <c r="CT204" s="160"/>
      <c r="CU204" s="160"/>
      <c r="CV204" s="160"/>
      <c r="CW204" s="160"/>
      <c r="CX204" s="160"/>
      <c r="CY204" s="160"/>
      <c r="CZ204" s="160"/>
      <c r="DA204" s="160"/>
      <c r="DB204" s="160"/>
      <c r="DC204" s="160"/>
      <c r="DD204" s="160"/>
      <c r="DE204" s="160"/>
      <c r="DF204" s="76"/>
      <c r="DG204" s="27"/>
      <c r="DH204" s="39">
        <f>CM203</f>
        <v>0</v>
      </c>
      <c r="DI204"/>
    </row>
    <row r="205" spans="1:113" s="36" customFormat="1" ht="15.75">
      <c r="A205" s="198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  <c r="CC205" s="160"/>
      <c r="CD205" s="160"/>
      <c r="CE205" s="160"/>
      <c r="CF205" s="160"/>
      <c r="CG205" s="160"/>
      <c r="CH205" s="160"/>
      <c r="CI205" s="160"/>
      <c r="CJ205" s="160"/>
      <c r="CK205" s="160"/>
      <c r="CL205" s="160"/>
      <c r="CM205" s="160"/>
      <c r="CN205" s="160"/>
      <c r="CO205" s="160"/>
      <c r="CP205" s="160"/>
      <c r="CQ205" s="160"/>
      <c r="CR205" s="160"/>
      <c r="CS205" s="160"/>
      <c r="CT205" s="160"/>
      <c r="CU205" s="160"/>
      <c r="CV205" s="160"/>
      <c r="CW205" s="160"/>
      <c r="CX205" s="160"/>
      <c r="CY205" s="160"/>
      <c r="CZ205" s="160"/>
      <c r="DA205" s="160"/>
      <c r="DB205" s="160"/>
      <c r="DC205" s="160"/>
      <c r="DD205" s="160"/>
      <c r="DE205" s="160"/>
      <c r="DF205" s="76"/>
      <c r="DG205" s="27"/>
      <c r="DH205" s="39">
        <f>CM206</f>
        <v>0</v>
      </c>
      <c r="DI205"/>
    </row>
    <row r="206" spans="1:112" ht="15.75">
      <c r="A206" s="199"/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73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73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33"/>
      <c r="CM206" s="207"/>
      <c r="CN206" s="160"/>
      <c r="CO206" s="160"/>
      <c r="CP206" s="160"/>
      <c r="CQ206" s="160"/>
      <c r="CR206" s="160"/>
      <c r="CS206" s="160"/>
      <c r="CT206" s="160"/>
      <c r="CU206" s="160"/>
      <c r="CV206" s="160"/>
      <c r="CW206" s="160"/>
      <c r="CX206" s="160"/>
      <c r="CY206" s="160"/>
      <c r="CZ206" s="160"/>
      <c r="DA206" s="160"/>
      <c r="DB206" s="160"/>
      <c r="DC206" s="160"/>
      <c r="DD206" s="160"/>
      <c r="DE206" s="160"/>
      <c r="DF206" s="76"/>
      <c r="DG206" s="27"/>
      <c r="DH206" s="39">
        <f>DH162+DH168+DH178+DH196+DH200+DH204+DH205</f>
        <v>0</v>
      </c>
    </row>
    <row r="207" spans="1:112" ht="15.75">
      <c r="A207" s="198"/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97"/>
      <c r="AS207" s="197"/>
      <c r="AT207" s="197"/>
      <c r="AU207" s="197"/>
      <c r="AV207" s="197"/>
      <c r="AW207" s="197"/>
      <c r="AX207" s="197"/>
      <c r="AY207" s="197"/>
      <c r="AZ207" s="197"/>
      <c r="BA207" s="197"/>
      <c r="BB207" s="197"/>
      <c r="BC207" s="197"/>
      <c r="BD207" s="197"/>
      <c r="BE207" s="197"/>
      <c r="BF207" s="197"/>
      <c r="BG207" s="197"/>
      <c r="BH207" s="197"/>
      <c r="BI207" s="197"/>
      <c r="BJ207" s="197"/>
      <c r="BK207" s="197"/>
      <c r="BL207" s="197"/>
      <c r="BM207" s="197"/>
      <c r="BN207" s="197"/>
      <c r="BO207" s="197"/>
      <c r="BP207" s="197"/>
      <c r="BQ207" s="197"/>
      <c r="BR207" s="197"/>
      <c r="BS207" s="197"/>
      <c r="BT207" s="197"/>
      <c r="BU207" s="197"/>
      <c r="BV207" s="197"/>
      <c r="BW207" s="197"/>
      <c r="BX207" s="197"/>
      <c r="BY207" s="197"/>
      <c r="BZ207" s="197"/>
      <c r="CA207" s="197"/>
      <c r="CB207" s="197"/>
      <c r="CC207" s="197"/>
      <c r="CD207" s="197"/>
      <c r="CE207" s="197"/>
      <c r="CF207" s="197"/>
      <c r="CG207" s="197"/>
      <c r="CH207" s="197"/>
      <c r="CI207" s="197"/>
      <c r="CJ207" s="197"/>
      <c r="CK207" s="197"/>
      <c r="CL207" s="197"/>
      <c r="CM207" s="197"/>
      <c r="CN207" s="197"/>
      <c r="CO207" s="197"/>
      <c r="CP207" s="197"/>
      <c r="CQ207" s="197"/>
      <c r="CR207" s="197"/>
      <c r="CS207" s="197"/>
      <c r="CT207" s="197"/>
      <c r="CU207" s="197"/>
      <c r="CV207" s="197"/>
      <c r="CW207" s="197"/>
      <c r="CX207" s="197"/>
      <c r="CY207" s="197"/>
      <c r="CZ207" s="197"/>
      <c r="DA207" s="197"/>
      <c r="DB207" s="197"/>
      <c r="DC207" s="197"/>
      <c r="DD207" s="197"/>
      <c r="DE207" s="197"/>
      <c r="DF207" s="76"/>
      <c r="DG207" s="29"/>
      <c r="DH207" s="29"/>
    </row>
    <row r="208" spans="1:112" ht="15.75">
      <c r="A208" s="197"/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73"/>
      <c r="AT208" s="173"/>
      <c r="AU208" s="173"/>
      <c r="AV208" s="173"/>
      <c r="AW208" s="173"/>
      <c r="AX208" s="173"/>
      <c r="AY208" s="173"/>
      <c r="AZ208" s="173"/>
      <c r="BA208" s="173"/>
      <c r="BB208" s="173"/>
      <c r="BC208" s="173"/>
      <c r="BD208" s="173"/>
      <c r="BE208" s="173"/>
      <c r="BF208" s="173"/>
      <c r="BG208" s="173"/>
      <c r="BH208" s="173"/>
      <c r="BI208" s="173"/>
      <c r="BJ208" s="173"/>
      <c r="BK208" s="173"/>
      <c r="BL208" s="173"/>
      <c r="BM208" s="173"/>
      <c r="BN208" s="173"/>
      <c r="BO208" s="173"/>
      <c r="BP208" s="173"/>
      <c r="BQ208" s="173"/>
      <c r="BR208" s="173"/>
      <c r="BS208" s="173"/>
      <c r="BT208" s="173"/>
      <c r="BU208" s="173"/>
      <c r="BV208" s="173"/>
      <c r="BW208" s="173"/>
      <c r="BX208" s="173"/>
      <c r="BY208" s="173"/>
      <c r="BZ208" s="173"/>
      <c r="CA208" s="173"/>
      <c r="CB208" s="173"/>
      <c r="CC208" s="173"/>
      <c r="CD208" s="173"/>
      <c r="CE208" s="173"/>
      <c r="CF208" s="173"/>
      <c r="CG208" s="173"/>
      <c r="CH208" s="173"/>
      <c r="CI208" s="173"/>
      <c r="CJ208" s="173"/>
      <c r="CK208" s="173"/>
      <c r="CL208" s="33"/>
      <c r="CM208" s="207"/>
      <c r="CN208" s="207"/>
      <c r="CO208" s="207"/>
      <c r="CP208" s="207"/>
      <c r="CQ208" s="207"/>
      <c r="CR208" s="207"/>
      <c r="CS208" s="207"/>
      <c r="CT208" s="207"/>
      <c r="CU208" s="207"/>
      <c r="CV208" s="207"/>
      <c r="CW208" s="207"/>
      <c r="CX208" s="207"/>
      <c r="CY208" s="207"/>
      <c r="CZ208" s="207"/>
      <c r="DA208" s="207"/>
      <c r="DB208" s="207"/>
      <c r="DC208" s="207"/>
      <c r="DD208" s="207"/>
      <c r="DE208" s="207"/>
      <c r="DF208" s="76"/>
      <c r="DG208" s="29"/>
      <c r="DH208" s="29"/>
    </row>
    <row r="209" spans="1:112" ht="15.75">
      <c r="A209" s="197"/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173"/>
      <c r="AT209" s="173"/>
      <c r="AU209" s="173"/>
      <c r="AV209" s="173"/>
      <c r="AW209" s="173"/>
      <c r="AX209" s="173"/>
      <c r="AY209" s="173"/>
      <c r="AZ209" s="173"/>
      <c r="BA209" s="173"/>
      <c r="BB209" s="173"/>
      <c r="BC209" s="173"/>
      <c r="BD209" s="173"/>
      <c r="BE209" s="173"/>
      <c r="BF209" s="173"/>
      <c r="BG209" s="173"/>
      <c r="BH209" s="173"/>
      <c r="BI209" s="173"/>
      <c r="BJ209" s="173"/>
      <c r="BK209" s="173"/>
      <c r="BL209" s="173"/>
      <c r="BM209" s="173"/>
      <c r="BN209" s="173"/>
      <c r="BO209" s="173"/>
      <c r="BP209" s="173"/>
      <c r="BQ209" s="173"/>
      <c r="BR209" s="173"/>
      <c r="BS209" s="173"/>
      <c r="BT209" s="173"/>
      <c r="BU209" s="173"/>
      <c r="BV209" s="173"/>
      <c r="BW209" s="173"/>
      <c r="BX209" s="173"/>
      <c r="BY209" s="173"/>
      <c r="BZ209" s="173"/>
      <c r="CA209" s="173"/>
      <c r="CB209" s="173"/>
      <c r="CC209" s="173"/>
      <c r="CD209" s="173"/>
      <c r="CE209" s="173"/>
      <c r="CF209" s="173"/>
      <c r="CG209" s="173"/>
      <c r="CH209" s="173"/>
      <c r="CI209" s="173"/>
      <c r="CJ209" s="173"/>
      <c r="CK209" s="173"/>
      <c r="CL209" s="33"/>
      <c r="CM209" s="82"/>
      <c r="CN209" s="173"/>
      <c r="CO209" s="173"/>
      <c r="CP209" s="173"/>
      <c r="CQ209" s="173"/>
      <c r="CR209" s="173"/>
      <c r="CS209" s="173"/>
      <c r="CT209" s="173"/>
      <c r="CU209" s="173"/>
      <c r="CV209" s="173"/>
      <c r="CW209" s="173"/>
      <c r="CX209" s="173"/>
      <c r="CY209" s="173"/>
      <c r="CZ209" s="173"/>
      <c r="DA209" s="173"/>
      <c r="DB209" s="173"/>
      <c r="DC209" s="173"/>
      <c r="DD209" s="173"/>
      <c r="DE209" s="173"/>
      <c r="DF209" s="76"/>
      <c r="DG209" s="29"/>
      <c r="DH209" s="29"/>
    </row>
    <row r="210" spans="1:112" ht="15.75">
      <c r="A210" s="197"/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173"/>
      <c r="AT210" s="173"/>
      <c r="AU210" s="173"/>
      <c r="AV210" s="173"/>
      <c r="AW210" s="173"/>
      <c r="AX210" s="173"/>
      <c r="AY210" s="173"/>
      <c r="AZ210" s="173"/>
      <c r="BA210" s="173"/>
      <c r="BB210" s="173"/>
      <c r="BC210" s="173"/>
      <c r="BD210" s="173"/>
      <c r="BE210" s="173"/>
      <c r="BF210" s="173"/>
      <c r="BG210" s="173"/>
      <c r="BH210" s="173"/>
      <c r="BI210" s="173"/>
      <c r="BJ210" s="173"/>
      <c r="BK210" s="173"/>
      <c r="BL210" s="173"/>
      <c r="BM210" s="173"/>
      <c r="BN210" s="173"/>
      <c r="BO210" s="173"/>
      <c r="BP210" s="173"/>
      <c r="BQ210" s="173"/>
      <c r="BR210" s="173"/>
      <c r="BS210" s="173"/>
      <c r="BT210" s="173"/>
      <c r="BU210" s="173"/>
      <c r="BV210" s="173"/>
      <c r="BW210" s="173"/>
      <c r="BX210" s="173"/>
      <c r="BY210" s="173"/>
      <c r="BZ210" s="173"/>
      <c r="CA210" s="173"/>
      <c r="CB210" s="173"/>
      <c r="CC210" s="173"/>
      <c r="CD210" s="173"/>
      <c r="CE210" s="173"/>
      <c r="CF210" s="173"/>
      <c r="CG210" s="173"/>
      <c r="CH210" s="173"/>
      <c r="CI210" s="173"/>
      <c r="CJ210" s="173"/>
      <c r="CK210" s="173"/>
      <c r="CL210" s="33"/>
      <c r="CM210" s="82"/>
      <c r="CN210" s="200"/>
      <c r="CO210" s="173"/>
      <c r="CP210" s="173"/>
      <c r="CQ210" s="173"/>
      <c r="CR210" s="173"/>
      <c r="CS210" s="173"/>
      <c r="CT210" s="173"/>
      <c r="CU210" s="173"/>
      <c r="CV210" s="173"/>
      <c r="CW210" s="173"/>
      <c r="CX210" s="173"/>
      <c r="CY210" s="173"/>
      <c r="CZ210" s="173"/>
      <c r="DA210" s="173"/>
      <c r="DB210" s="173"/>
      <c r="DC210" s="173"/>
      <c r="DD210" s="173"/>
      <c r="DE210" s="173"/>
      <c r="DF210" s="76"/>
      <c r="DG210" s="29"/>
      <c r="DH210" s="39">
        <f>CM208+CN209</f>
        <v>0</v>
      </c>
    </row>
    <row r="211" spans="1:112" ht="15.75">
      <c r="A211" s="198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  <c r="BX211" s="160"/>
      <c r="BY211" s="160"/>
      <c r="BZ211" s="160"/>
      <c r="CA211" s="160"/>
      <c r="CB211" s="160"/>
      <c r="CC211" s="160"/>
      <c r="CD211" s="160"/>
      <c r="CE211" s="160"/>
      <c r="CF211" s="160"/>
      <c r="CG211" s="160"/>
      <c r="CH211" s="160"/>
      <c r="CI211" s="160"/>
      <c r="CJ211" s="160"/>
      <c r="CK211" s="160"/>
      <c r="CL211" s="160"/>
      <c r="CM211" s="160"/>
      <c r="CN211" s="160"/>
      <c r="CO211" s="160"/>
      <c r="CP211" s="160"/>
      <c r="CQ211" s="160"/>
      <c r="CR211" s="160"/>
      <c r="CS211" s="160"/>
      <c r="CT211" s="160"/>
      <c r="CU211" s="160"/>
      <c r="CV211" s="160"/>
      <c r="CW211" s="160"/>
      <c r="CX211" s="160"/>
      <c r="CY211" s="160"/>
      <c r="CZ211" s="160"/>
      <c r="DA211" s="160"/>
      <c r="DB211" s="160"/>
      <c r="DC211" s="160"/>
      <c r="DD211" s="160"/>
      <c r="DE211" s="160"/>
      <c r="DF211" s="76"/>
      <c r="DG211" s="27"/>
      <c r="DH211" s="27"/>
    </row>
    <row r="212" spans="1:112" ht="15.75">
      <c r="A212" s="198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8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05"/>
      <c r="BO212" s="205"/>
      <c r="BP212" s="205"/>
      <c r="BQ212" s="205"/>
      <c r="BR212" s="205"/>
      <c r="BS212" s="205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4"/>
      <c r="CM212" s="209"/>
      <c r="CN212" s="208"/>
      <c r="CO212" s="208"/>
      <c r="CP212" s="208"/>
      <c r="CQ212" s="208"/>
      <c r="CR212" s="208"/>
      <c r="CS212" s="208"/>
      <c r="CT212" s="208"/>
      <c r="CU212" s="208"/>
      <c r="CV212" s="208"/>
      <c r="CW212" s="208"/>
      <c r="CX212" s="208"/>
      <c r="CY212" s="208"/>
      <c r="CZ212" s="208"/>
      <c r="DA212" s="208"/>
      <c r="DB212" s="208"/>
      <c r="DC212" s="208"/>
      <c r="DD212" s="208"/>
      <c r="DE212" s="208"/>
      <c r="DF212" s="76"/>
      <c r="DG212" s="27"/>
      <c r="DH212" s="27"/>
    </row>
    <row r="213" spans="1:112" ht="15.75">
      <c r="A213" s="2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25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33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76"/>
      <c r="DG213" s="27"/>
      <c r="DH213" s="27"/>
    </row>
    <row r="214" spans="1:112" ht="15.75">
      <c r="A214" s="68"/>
      <c r="B214" s="68"/>
      <c r="C214" s="68"/>
      <c r="D214" s="68"/>
      <c r="E214" s="68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27"/>
      <c r="DH214" s="27"/>
    </row>
    <row r="215" spans="1:112" ht="15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68"/>
      <c r="DG215" s="27"/>
      <c r="DH215" s="27"/>
    </row>
    <row r="216" spans="1:113" ht="12.7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192"/>
      <c r="BA216" s="192"/>
      <c r="BB216" s="192"/>
      <c r="BC216" s="192"/>
      <c r="BD216" s="192"/>
      <c r="BE216" s="192"/>
      <c r="BF216" s="192"/>
      <c r="BG216" s="192"/>
      <c r="BH216" s="192"/>
      <c r="BI216" s="192"/>
      <c r="BJ216" s="192"/>
      <c r="BK216" s="192"/>
      <c r="BL216" s="192"/>
      <c r="BM216" s="192"/>
      <c r="BN216" s="192"/>
      <c r="BO216" s="192"/>
      <c r="BP216" s="192"/>
      <c r="BQ216" s="192"/>
      <c r="BR216" s="192"/>
      <c r="BS216" s="192"/>
      <c r="BT216" s="192"/>
      <c r="BU216" s="192"/>
      <c r="BV216" s="192"/>
      <c r="BW216" s="192"/>
      <c r="BX216" s="192"/>
      <c r="BY216" s="192"/>
      <c r="BZ216" s="192"/>
      <c r="CA216" s="192"/>
      <c r="CB216" s="192"/>
      <c r="CC216" s="192"/>
      <c r="CD216" s="192"/>
      <c r="CE216" s="192"/>
      <c r="CF216" s="192"/>
      <c r="CG216" s="192"/>
      <c r="CH216" s="192"/>
      <c r="CI216" s="192"/>
      <c r="CJ216" s="192"/>
      <c r="CK216" s="192"/>
      <c r="CL216" s="192"/>
      <c r="CM216" s="192"/>
      <c r="CN216" s="192"/>
      <c r="CO216" s="192"/>
      <c r="CP216" s="192"/>
      <c r="CQ216" s="192"/>
      <c r="CR216" s="192"/>
      <c r="CS216" s="192"/>
      <c r="CT216" s="192"/>
      <c r="CU216" s="192"/>
      <c r="CV216" s="192"/>
      <c r="CW216" s="192"/>
      <c r="CX216" s="192"/>
      <c r="CY216" s="192"/>
      <c r="CZ216" s="192"/>
      <c r="DA216" s="192"/>
      <c r="DB216" s="192"/>
      <c r="DC216" s="192"/>
      <c r="DD216" s="192"/>
      <c r="DE216" s="192"/>
      <c r="DF216" s="71"/>
      <c r="DG216" s="72"/>
      <c r="DH216" s="72"/>
      <c r="DI216" s="36"/>
    </row>
    <row r="217" spans="1:113" ht="15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93"/>
      <c r="BI217" s="193"/>
      <c r="BJ217" s="193"/>
      <c r="BK217" s="193"/>
      <c r="BL217" s="193"/>
      <c r="BM217" s="11"/>
      <c r="BN217" s="11"/>
      <c r="BO217" s="11"/>
      <c r="BP217" s="173"/>
      <c r="BQ217" s="173"/>
      <c r="BR217" s="173"/>
      <c r="BS217" s="173"/>
      <c r="BT217" s="173"/>
      <c r="BU217" s="173"/>
      <c r="BV217" s="173"/>
      <c r="BW217" s="173"/>
      <c r="BX217" s="173"/>
      <c r="BY217" s="173"/>
      <c r="BZ217" s="173"/>
      <c r="CA217" s="173"/>
      <c r="CB217" s="173"/>
      <c r="CC217" s="173"/>
      <c r="CD217" s="173"/>
      <c r="CE217" s="173"/>
      <c r="CF217" s="173"/>
      <c r="CG217" s="173"/>
      <c r="CH217" s="173"/>
      <c r="CI217" s="173"/>
      <c r="CJ217" s="173"/>
      <c r="CK217" s="173"/>
      <c r="CL217" s="173"/>
      <c r="CM217" s="173"/>
      <c r="CN217" s="173"/>
      <c r="CO217" s="194"/>
      <c r="CP217" s="194"/>
      <c r="CQ217" s="194"/>
      <c r="CR217" s="194"/>
      <c r="CS217" s="194"/>
      <c r="CT217" s="194"/>
      <c r="CU217" s="195"/>
      <c r="CV217" s="195"/>
      <c r="CW217" s="195"/>
      <c r="CX217" s="11"/>
      <c r="CY217" s="11"/>
      <c r="CZ217" s="11"/>
      <c r="DA217" s="11"/>
      <c r="DB217" s="11"/>
      <c r="DC217" s="11"/>
      <c r="DD217" s="11"/>
      <c r="DE217" s="11"/>
      <c r="DF217" s="68"/>
      <c r="DG217" s="69"/>
      <c r="DH217" s="69"/>
      <c r="DI217" s="36"/>
    </row>
    <row r="218" spans="1:113" ht="12.7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192"/>
      <c r="BQ218" s="192"/>
      <c r="BR218" s="192"/>
      <c r="BS218" s="192"/>
      <c r="BT218" s="192"/>
      <c r="BU218" s="192"/>
      <c r="BV218" s="192"/>
      <c r="BW218" s="192"/>
      <c r="BX218" s="192"/>
      <c r="BY218" s="192"/>
      <c r="BZ218" s="192"/>
      <c r="CA218" s="192"/>
      <c r="CB218" s="192"/>
      <c r="CC218" s="192"/>
      <c r="CD218" s="192"/>
      <c r="CE218" s="192"/>
      <c r="CF218" s="192"/>
      <c r="CG218" s="192"/>
      <c r="CH218" s="192"/>
      <c r="CI218" s="192"/>
      <c r="CJ218" s="192"/>
      <c r="CK218" s="192"/>
      <c r="CL218" s="192"/>
      <c r="CM218" s="192"/>
      <c r="CN218" s="192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1"/>
      <c r="DG218" s="72"/>
      <c r="DH218" s="72"/>
      <c r="DI218" s="36"/>
    </row>
    <row r="219" spans="1:113" ht="15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68"/>
      <c r="DG219" s="69"/>
      <c r="DH219" s="69"/>
      <c r="DI219" s="36"/>
    </row>
    <row r="220" spans="1:113" ht="15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68"/>
      <c r="DG220" s="69"/>
      <c r="DH220" s="69"/>
      <c r="DI220" s="36"/>
    </row>
    <row r="221" spans="1:113" ht="16.5">
      <c r="A221" s="196"/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6"/>
      <c r="AY221" s="196"/>
      <c r="AZ221" s="196"/>
      <c r="BA221" s="196"/>
      <c r="BB221" s="196"/>
      <c r="BC221" s="196"/>
      <c r="BD221" s="196"/>
      <c r="BE221" s="196"/>
      <c r="BF221" s="196"/>
      <c r="BG221" s="196"/>
      <c r="BH221" s="196"/>
      <c r="BI221" s="196"/>
      <c r="BJ221" s="196"/>
      <c r="BK221" s="196"/>
      <c r="BL221" s="196"/>
      <c r="BM221" s="196"/>
      <c r="BN221" s="196"/>
      <c r="BO221" s="196"/>
      <c r="BP221" s="196"/>
      <c r="BQ221" s="196"/>
      <c r="BR221" s="196"/>
      <c r="BS221" s="196"/>
      <c r="BT221" s="196"/>
      <c r="BU221" s="196"/>
      <c r="BV221" s="196"/>
      <c r="BW221" s="196"/>
      <c r="BX221" s="196"/>
      <c r="BY221" s="196"/>
      <c r="BZ221" s="196"/>
      <c r="CA221" s="196"/>
      <c r="CB221" s="196"/>
      <c r="CC221" s="196"/>
      <c r="CD221" s="196"/>
      <c r="CE221" s="196"/>
      <c r="CF221" s="196"/>
      <c r="CG221" s="196"/>
      <c r="CH221" s="196"/>
      <c r="CI221" s="196"/>
      <c r="CJ221" s="196"/>
      <c r="CK221" s="196"/>
      <c r="CL221" s="196"/>
      <c r="CM221" s="196"/>
      <c r="CN221" s="196"/>
      <c r="CO221" s="196"/>
      <c r="CP221" s="196"/>
      <c r="CQ221" s="196"/>
      <c r="CR221" s="196"/>
      <c r="CS221" s="196"/>
      <c r="CT221" s="196"/>
      <c r="CU221" s="196"/>
      <c r="CV221" s="196"/>
      <c r="CW221" s="196"/>
      <c r="CX221" s="196"/>
      <c r="CY221" s="196"/>
      <c r="CZ221" s="196"/>
      <c r="DA221" s="196"/>
      <c r="DB221" s="196"/>
      <c r="DC221" s="196"/>
      <c r="DD221" s="196"/>
      <c r="DE221" s="196"/>
      <c r="DF221" s="73"/>
      <c r="DG221" s="69"/>
      <c r="DH221" s="69"/>
      <c r="DI221" s="36"/>
    </row>
    <row r="222" spans="1:113" ht="16.5">
      <c r="A222" s="196"/>
      <c r="B222" s="196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6"/>
      <c r="BH222" s="196"/>
      <c r="BI222" s="196"/>
      <c r="BJ222" s="196"/>
      <c r="BK222" s="196"/>
      <c r="BL222" s="196"/>
      <c r="BM222" s="196"/>
      <c r="BN222" s="196"/>
      <c r="BO222" s="196"/>
      <c r="BP222" s="196"/>
      <c r="BQ222" s="196"/>
      <c r="BR222" s="196"/>
      <c r="BS222" s="196"/>
      <c r="BT222" s="196"/>
      <c r="BU222" s="196"/>
      <c r="BV222" s="196"/>
      <c r="BW222" s="196"/>
      <c r="BX222" s="196"/>
      <c r="BY222" s="196"/>
      <c r="BZ222" s="196"/>
      <c r="CA222" s="196"/>
      <c r="CB222" s="196"/>
      <c r="CC222" s="196"/>
      <c r="CD222" s="196"/>
      <c r="CE222" s="196"/>
      <c r="CF222" s="196"/>
      <c r="CG222" s="196"/>
      <c r="CH222" s="196"/>
      <c r="CI222" s="196"/>
      <c r="CJ222" s="196"/>
      <c r="CK222" s="196"/>
      <c r="CL222" s="196"/>
      <c r="CM222" s="196"/>
      <c r="CN222" s="196"/>
      <c r="CO222" s="196"/>
      <c r="CP222" s="196"/>
      <c r="CQ222" s="196"/>
      <c r="CR222" s="196"/>
      <c r="CS222" s="196"/>
      <c r="CT222" s="196"/>
      <c r="CU222" s="196"/>
      <c r="CV222" s="196"/>
      <c r="CW222" s="196"/>
      <c r="CX222" s="196"/>
      <c r="CY222" s="196"/>
      <c r="CZ222" s="196"/>
      <c r="DA222" s="196"/>
      <c r="DB222" s="196"/>
      <c r="DC222" s="196"/>
      <c r="DD222" s="196"/>
      <c r="DE222" s="196"/>
      <c r="DF222" s="73"/>
      <c r="DG222" s="69"/>
      <c r="DH222" s="69"/>
      <c r="DI222" s="36"/>
    </row>
    <row r="223" spans="1:113" ht="16.5">
      <c r="A223" s="196"/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  <c r="BI223" s="196"/>
      <c r="BJ223" s="196"/>
      <c r="BK223" s="196"/>
      <c r="BL223" s="196"/>
      <c r="BM223" s="196"/>
      <c r="BN223" s="196"/>
      <c r="BO223" s="196"/>
      <c r="BP223" s="196"/>
      <c r="BQ223" s="196"/>
      <c r="BR223" s="196"/>
      <c r="BS223" s="196"/>
      <c r="BT223" s="196"/>
      <c r="BU223" s="196"/>
      <c r="BV223" s="196"/>
      <c r="BW223" s="196"/>
      <c r="BX223" s="196"/>
      <c r="BY223" s="196"/>
      <c r="BZ223" s="196"/>
      <c r="CA223" s="196"/>
      <c r="CB223" s="196"/>
      <c r="CC223" s="196"/>
      <c r="CD223" s="196"/>
      <c r="CE223" s="196"/>
      <c r="CF223" s="196"/>
      <c r="CG223" s="196"/>
      <c r="CH223" s="196"/>
      <c r="CI223" s="196"/>
      <c r="CJ223" s="196"/>
      <c r="CK223" s="196"/>
      <c r="CL223" s="196"/>
      <c r="CM223" s="196"/>
      <c r="CN223" s="196"/>
      <c r="CO223" s="196"/>
      <c r="CP223" s="196"/>
      <c r="CQ223" s="196"/>
      <c r="CR223" s="196"/>
      <c r="CS223" s="196"/>
      <c r="CT223" s="196"/>
      <c r="CU223" s="196"/>
      <c r="CV223" s="196"/>
      <c r="CW223" s="196"/>
      <c r="CX223" s="196"/>
      <c r="CY223" s="196"/>
      <c r="CZ223" s="196"/>
      <c r="DA223" s="196"/>
      <c r="DB223" s="196"/>
      <c r="DC223" s="196"/>
      <c r="DD223" s="196"/>
      <c r="DE223" s="196"/>
      <c r="DF223" s="73"/>
      <c r="DG223" s="69"/>
      <c r="DH223" s="69"/>
      <c r="DI223" s="36"/>
    </row>
    <row r="224" spans="1:113" ht="16.5">
      <c r="A224" s="196"/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196"/>
      <c r="BL224" s="196"/>
      <c r="BM224" s="196"/>
      <c r="BN224" s="196"/>
      <c r="BO224" s="196"/>
      <c r="BP224" s="196"/>
      <c r="BQ224" s="196"/>
      <c r="BR224" s="196"/>
      <c r="BS224" s="196"/>
      <c r="BT224" s="196"/>
      <c r="BU224" s="196"/>
      <c r="BV224" s="196"/>
      <c r="BW224" s="196"/>
      <c r="BX224" s="196"/>
      <c r="BY224" s="196"/>
      <c r="BZ224" s="196"/>
      <c r="CA224" s="196"/>
      <c r="CB224" s="196"/>
      <c r="CC224" s="196"/>
      <c r="CD224" s="196"/>
      <c r="CE224" s="196"/>
      <c r="CF224" s="196"/>
      <c r="CG224" s="196"/>
      <c r="CH224" s="196"/>
      <c r="CI224" s="196"/>
      <c r="CJ224" s="196"/>
      <c r="CK224" s="196"/>
      <c r="CL224" s="196"/>
      <c r="CM224" s="196"/>
      <c r="CN224" s="196"/>
      <c r="CO224" s="196"/>
      <c r="CP224" s="196"/>
      <c r="CQ224" s="196"/>
      <c r="CR224" s="196"/>
      <c r="CS224" s="196"/>
      <c r="CT224" s="196"/>
      <c r="CU224" s="196"/>
      <c r="CV224" s="196"/>
      <c r="CW224" s="196"/>
      <c r="CX224" s="196"/>
      <c r="CY224" s="196"/>
      <c r="CZ224" s="196"/>
      <c r="DA224" s="196"/>
      <c r="DB224" s="196"/>
      <c r="DC224" s="196"/>
      <c r="DD224" s="196"/>
      <c r="DE224" s="196"/>
      <c r="DF224" s="73"/>
      <c r="DG224" s="69"/>
      <c r="DH224" s="69"/>
      <c r="DI224" s="36"/>
    </row>
    <row r="225" spans="1:113" ht="15.75">
      <c r="A225" s="11"/>
      <c r="B225" s="11"/>
      <c r="C225" s="11"/>
      <c r="D225" s="11"/>
      <c r="E225" s="11"/>
      <c r="F225" s="11"/>
      <c r="G225" s="183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184"/>
      <c r="AX225" s="184"/>
      <c r="AY225" s="184"/>
      <c r="AZ225" s="184"/>
      <c r="BA225" s="184"/>
      <c r="BB225" s="184"/>
      <c r="BC225" s="184"/>
      <c r="BD225" s="184"/>
      <c r="BE225" s="184"/>
      <c r="BF225" s="184"/>
      <c r="BG225" s="184"/>
      <c r="BH225" s="184"/>
      <c r="BI225" s="184"/>
      <c r="BJ225" s="184"/>
      <c r="BK225" s="184"/>
      <c r="BL225" s="184"/>
      <c r="BM225" s="184"/>
      <c r="BN225" s="184"/>
      <c r="BO225" s="184"/>
      <c r="BP225" s="184"/>
      <c r="BQ225" s="184"/>
      <c r="BR225" s="184"/>
      <c r="BS225" s="184"/>
      <c r="BT225" s="184"/>
      <c r="BU225" s="184"/>
      <c r="BV225" s="184"/>
      <c r="BW225" s="184"/>
      <c r="BX225" s="184"/>
      <c r="BY225" s="184"/>
      <c r="BZ225" s="184"/>
      <c r="CA225" s="184"/>
      <c r="CB225" s="184"/>
      <c r="CC225" s="184"/>
      <c r="CD225" s="184"/>
      <c r="CE225" s="184"/>
      <c r="CF225" s="184"/>
      <c r="CG225" s="184"/>
      <c r="CH225" s="184"/>
      <c r="CI225" s="184"/>
      <c r="CJ225" s="184"/>
      <c r="CK225" s="184"/>
      <c r="CL225" s="184"/>
      <c r="CM225" s="184"/>
      <c r="CN225" s="184"/>
      <c r="CO225" s="184"/>
      <c r="CP225" s="184"/>
      <c r="CQ225" s="184"/>
      <c r="CR225" s="184"/>
      <c r="CS225" s="184"/>
      <c r="CT225" s="184"/>
      <c r="CU225" s="184"/>
      <c r="CV225" s="184"/>
      <c r="CW225" s="184"/>
      <c r="CX225" s="184"/>
      <c r="CY225" s="184"/>
      <c r="CZ225" s="184"/>
      <c r="DA225" s="184"/>
      <c r="DB225" s="184"/>
      <c r="DC225" s="184"/>
      <c r="DD225" s="184"/>
      <c r="DE225" s="184"/>
      <c r="DF225" s="68"/>
      <c r="DG225" s="69"/>
      <c r="DH225" s="69"/>
      <c r="DI225" s="36"/>
    </row>
    <row r="226" spans="1:113" ht="15.75">
      <c r="A226" s="11"/>
      <c r="B226" s="11"/>
      <c r="C226" s="11"/>
      <c r="D226" s="11"/>
      <c r="E226" s="11"/>
      <c r="F226" s="11"/>
      <c r="G226" s="34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68"/>
      <c r="DG226" s="69"/>
      <c r="DH226" s="69"/>
      <c r="DI226" s="36"/>
    </row>
    <row r="227" spans="1:113" ht="15.75">
      <c r="A227" s="197"/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  <c r="AR227" s="197"/>
      <c r="AS227" s="197"/>
      <c r="AT227" s="197"/>
      <c r="AU227" s="197"/>
      <c r="AV227" s="197"/>
      <c r="AW227" s="197"/>
      <c r="AX227" s="197"/>
      <c r="AY227" s="197"/>
      <c r="AZ227" s="197"/>
      <c r="BA227" s="197"/>
      <c r="BB227" s="197"/>
      <c r="BC227" s="197"/>
      <c r="BD227" s="197"/>
      <c r="BE227" s="197"/>
      <c r="BF227" s="197"/>
      <c r="BG227" s="197"/>
      <c r="BH227" s="197"/>
      <c r="BI227" s="197"/>
      <c r="BJ227" s="197"/>
      <c r="BK227" s="197"/>
      <c r="BL227" s="197"/>
      <c r="BM227" s="197"/>
      <c r="BN227" s="197"/>
      <c r="BO227" s="197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74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75"/>
      <c r="DG227" s="69"/>
      <c r="DH227" s="69"/>
      <c r="DI227" s="36"/>
    </row>
    <row r="228" spans="1:113" ht="15.75">
      <c r="A228" s="198"/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  <c r="AA228" s="198"/>
      <c r="AB228" s="198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  <c r="AR228" s="198"/>
      <c r="AS228" s="198"/>
      <c r="AT228" s="198"/>
      <c r="AU228" s="198"/>
      <c r="AV228" s="198"/>
      <c r="AW228" s="198"/>
      <c r="AX228" s="198"/>
      <c r="AY228" s="198"/>
      <c r="AZ228" s="19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  <c r="BZ228" s="198"/>
      <c r="CA228" s="198"/>
      <c r="CB228" s="198"/>
      <c r="CC228" s="198"/>
      <c r="CD228" s="198"/>
      <c r="CE228" s="198"/>
      <c r="CF228" s="198"/>
      <c r="CG228" s="198"/>
      <c r="CH228" s="198"/>
      <c r="CI228" s="198"/>
      <c r="CJ228" s="198"/>
      <c r="CK228" s="198"/>
      <c r="CL228" s="198"/>
      <c r="CM228" s="198"/>
      <c r="CN228" s="198"/>
      <c r="CO228" s="198"/>
      <c r="CP228" s="198"/>
      <c r="CQ228" s="198"/>
      <c r="CR228" s="198"/>
      <c r="CS228" s="198"/>
      <c r="CT228" s="198"/>
      <c r="CU228" s="198"/>
      <c r="CV228" s="198"/>
      <c r="CW228" s="198"/>
      <c r="CX228" s="198"/>
      <c r="CY228" s="198"/>
      <c r="CZ228" s="198"/>
      <c r="DA228" s="198"/>
      <c r="DB228" s="198"/>
      <c r="DC228" s="198"/>
      <c r="DD228" s="198"/>
      <c r="DE228" s="198"/>
      <c r="DF228" s="75"/>
      <c r="DG228" s="69"/>
      <c r="DH228" s="69"/>
      <c r="DI228" s="36"/>
    </row>
    <row r="229" spans="1:113" ht="15.75">
      <c r="A229" s="198"/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7"/>
      <c r="BH229" s="197"/>
      <c r="BI229" s="197"/>
      <c r="BJ229" s="197"/>
      <c r="BK229" s="197"/>
      <c r="BL229" s="197"/>
      <c r="BM229" s="197"/>
      <c r="BN229" s="197"/>
      <c r="BO229" s="197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76"/>
      <c r="DG229" s="69"/>
      <c r="DH229" s="69"/>
      <c r="DI229" s="36"/>
    </row>
    <row r="230" spans="1:113" ht="15.75">
      <c r="A230" s="199"/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73"/>
      <c r="AT230" s="173"/>
      <c r="AU230" s="173"/>
      <c r="AV230" s="173"/>
      <c r="AW230" s="173"/>
      <c r="AX230" s="173"/>
      <c r="AY230" s="173"/>
      <c r="AZ230" s="173"/>
      <c r="BA230" s="173"/>
      <c r="BB230" s="173"/>
      <c r="BC230" s="173"/>
      <c r="BD230" s="173"/>
      <c r="BE230" s="173"/>
      <c r="BF230" s="173"/>
      <c r="BG230" s="173"/>
      <c r="BH230" s="173"/>
      <c r="BI230" s="173"/>
      <c r="BJ230" s="173"/>
      <c r="BK230" s="173"/>
      <c r="BL230" s="173"/>
      <c r="BM230" s="173"/>
      <c r="BN230" s="173"/>
      <c r="BO230" s="173"/>
      <c r="BP230" s="173"/>
      <c r="BQ230" s="173"/>
      <c r="BR230" s="173"/>
      <c r="BS230" s="173"/>
      <c r="BT230" s="173"/>
      <c r="BU230" s="160"/>
      <c r="BV230" s="160"/>
      <c r="BW230" s="160"/>
      <c r="BX230" s="160"/>
      <c r="BY230" s="160"/>
      <c r="BZ230" s="160"/>
      <c r="CA230" s="160"/>
      <c r="CB230" s="160"/>
      <c r="CC230" s="160"/>
      <c r="CD230" s="160"/>
      <c r="CE230" s="160"/>
      <c r="CF230" s="160"/>
      <c r="CG230" s="160"/>
      <c r="CH230" s="160"/>
      <c r="CI230" s="160"/>
      <c r="CJ230" s="160"/>
      <c r="CK230" s="160"/>
      <c r="CL230" s="200"/>
      <c r="CM230" s="201"/>
      <c r="CN230" s="160"/>
      <c r="CO230" s="160"/>
      <c r="CP230" s="160"/>
      <c r="CQ230" s="160"/>
      <c r="CR230" s="160"/>
      <c r="CS230" s="160"/>
      <c r="CT230" s="160"/>
      <c r="CU230" s="160"/>
      <c r="CV230" s="160"/>
      <c r="CW230" s="160"/>
      <c r="CX230" s="160"/>
      <c r="CY230" s="160"/>
      <c r="CZ230" s="160"/>
      <c r="DA230" s="160"/>
      <c r="DB230" s="160"/>
      <c r="DC230" s="160"/>
      <c r="DD230" s="160"/>
      <c r="DE230" s="160"/>
      <c r="DF230" s="76"/>
      <c r="DG230" s="69"/>
      <c r="DH230" s="69"/>
      <c r="DI230" s="36"/>
    </row>
    <row r="231" spans="1:113" ht="15.75">
      <c r="A231" s="199"/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199"/>
      <c r="AS231" s="202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  <c r="BV231" s="160"/>
      <c r="BW231" s="160"/>
      <c r="BX231" s="160"/>
      <c r="BY231" s="160"/>
      <c r="BZ231" s="160"/>
      <c r="CA231" s="160"/>
      <c r="CB231" s="160"/>
      <c r="CC231" s="160"/>
      <c r="CD231" s="160"/>
      <c r="CE231" s="160"/>
      <c r="CF231" s="160"/>
      <c r="CG231" s="160"/>
      <c r="CH231" s="160"/>
      <c r="CI231" s="160"/>
      <c r="CJ231" s="160"/>
      <c r="CK231" s="160"/>
      <c r="CL231" s="160"/>
      <c r="CM231" s="160"/>
      <c r="CN231" s="160"/>
      <c r="CO231" s="160"/>
      <c r="CP231" s="160"/>
      <c r="CQ231" s="160"/>
      <c r="CR231" s="160"/>
      <c r="CS231" s="160"/>
      <c r="CT231" s="160"/>
      <c r="CU231" s="160"/>
      <c r="CV231" s="160"/>
      <c r="CW231" s="160"/>
      <c r="CX231" s="160"/>
      <c r="CY231" s="160"/>
      <c r="CZ231" s="160"/>
      <c r="DA231" s="160"/>
      <c r="DB231" s="160"/>
      <c r="DC231" s="160"/>
      <c r="DD231" s="160"/>
      <c r="DE231" s="160"/>
      <c r="DF231" s="78"/>
      <c r="DG231" s="69"/>
      <c r="DH231" s="79"/>
      <c r="DI231" s="36"/>
    </row>
    <row r="232" spans="1:113" ht="15.75">
      <c r="A232" s="199"/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199"/>
      <c r="AK232" s="199"/>
      <c r="AL232" s="199"/>
      <c r="AM232" s="199"/>
      <c r="AN232" s="199"/>
      <c r="AO232" s="199"/>
      <c r="AP232" s="199"/>
      <c r="AQ232" s="199"/>
      <c r="AR232" s="199"/>
      <c r="AS232" s="203"/>
      <c r="AT232" s="203"/>
      <c r="AU232" s="203"/>
      <c r="AV232" s="203"/>
      <c r="AW232" s="203"/>
      <c r="AX232" s="203"/>
      <c r="AY232" s="203"/>
      <c r="AZ232" s="203"/>
      <c r="BA232" s="203"/>
      <c r="BB232" s="203"/>
      <c r="BC232" s="203"/>
      <c r="BD232" s="203"/>
      <c r="BE232" s="203"/>
      <c r="BF232" s="203"/>
      <c r="BG232" s="203"/>
      <c r="BH232" s="203"/>
      <c r="BI232" s="203"/>
      <c r="BJ232" s="203"/>
      <c r="BK232" s="203"/>
      <c r="BL232" s="203"/>
      <c r="BM232" s="203"/>
      <c r="BN232" s="203"/>
      <c r="BO232" s="203"/>
      <c r="BP232" s="203"/>
      <c r="BQ232" s="203"/>
      <c r="BR232" s="203"/>
      <c r="BS232" s="203"/>
      <c r="BT232" s="173"/>
      <c r="BU232" s="160"/>
      <c r="BV232" s="160"/>
      <c r="BW232" s="160"/>
      <c r="BX232" s="160"/>
      <c r="BY232" s="160"/>
      <c r="BZ232" s="160"/>
      <c r="CA232" s="160"/>
      <c r="CB232" s="160"/>
      <c r="CC232" s="160"/>
      <c r="CD232" s="160"/>
      <c r="CE232" s="160"/>
      <c r="CF232" s="160"/>
      <c r="CG232" s="160"/>
      <c r="CH232" s="160"/>
      <c r="CI232" s="160"/>
      <c r="CJ232" s="160"/>
      <c r="CK232" s="160"/>
      <c r="CL232" s="200"/>
      <c r="CM232" s="201"/>
      <c r="CN232" s="160"/>
      <c r="CO232" s="160"/>
      <c r="CP232" s="160"/>
      <c r="CQ232" s="160"/>
      <c r="CR232" s="160"/>
      <c r="CS232" s="160"/>
      <c r="CT232" s="160"/>
      <c r="CU232" s="160"/>
      <c r="CV232" s="160"/>
      <c r="CW232" s="160"/>
      <c r="CX232" s="160"/>
      <c r="CY232" s="160"/>
      <c r="CZ232" s="160"/>
      <c r="DA232" s="160"/>
      <c r="DB232" s="160"/>
      <c r="DC232" s="160"/>
      <c r="DD232" s="160"/>
      <c r="DE232" s="160"/>
      <c r="DF232" s="78"/>
      <c r="DG232" s="69"/>
      <c r="DH232" s="79"/>
      <c r="DI232" s="36"/>
    </row>
    <row r="233" spans="1:113" ht="15.75">
      <c r="A233" s="199"/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199"/>
      <c r="AK233" s="199"/>
      <c r="AL233" s="199"/>
      <c r="AM233" s="199"/>
      <c r="AN233" s="199"/>
      <c r="AO233" s="199"/>
      <c r="AP233" s="199"/>
      <c r="AQ233" s="199"/>
      <c r="AR233" s="199"/>
      <c r="AS233" s="203"/>
      <c r="AT233" s="203"/>
      <c r="AU233" s="203"/>
      <c r="AV233" s="203"/>
      <c r="AW233" s="203"/>
      <c r="AX233" s="203"/>
      <c r="AY233" s="203"/>
      <c r="AZ233" s="203"/>
      <c r="BA233" s="203"/>
      <c r="BB233" s="203"/>
      <c r="BC233" s="203"/>
      <c r="BD233" s="203"/>
      <c r="BE233" s="203"/>
      <c r="BF233" s="203"/>
      <c r="BG233" s="203"/>
      <c r="BH233" s="203"/>
      <c r="BI233" s="203"/>
      <c r="BJ233" s="203"/>
      <c r="BK233" s="203"/>
      <c r="BL233" s="203"/>
      <c r="BM233" s="203"/>
      <c r="BN233" s="203"/>
      <c r="BO233" s="203"/>
      <c r="BP233" s="203"/>
      <c r="BQ233" s="203"/>
      <c r="BR233" s="203"/>
      <c r="BS233" s="203"/>
      <c r="BT233" s="160"/>
      <c r="BU233" s="160"/>
      <c r="BV233" s="160"/>
      <c r="BW233" s="160"/>
      <c r="BX233" s="160"/>
      <c r="BY233" s="160"/>
      <c r="BZ233" s="160"/>
      <c r="CA233" s="160"/>
      <c r="CB233" s="160"/>
      <c r="CC233" s="160"/>
      <c r="CD233" s="160"/>
      <c r="CE233" s="160"/>
      <c r="CF233" s="160"/>
      <c r="CG233" s="160"/>
      <c r="CH233" s="160"/>
      <c r="CI233" s="160"/>
      <c r="CJ233" s="160"/>
      <c r="CK233" s="160"/>
      <c r="CL233" s="160"/>
      <c r="CM233" s="160"/>
      <c r="CN233" s="160"/>
      <c r="CO233" s="160"/>
      <c r="CP233" s="160"/>
      <c r="CQ233" s="160"/>
      <c r="CR233" s="160"/>
      <c r="CS233" s="160"/>
      <c r="CT233" s="160"/>
      <c r="CU233" s="160"/>
      <c r="CV233" s="160"/>
      <c r="CW233" s="160"/>
      <c r="CX233" s="160"/>
      <c r="CY233" s="160"/>
      <c r="CZ233" s="160"/>
      <c r="DA233" s="160"/>
      <c r="DB233" s="160"/>
      <c r="DC233" s="160"/>
      <c r="DD233" s="160"/>
      <c r="DE233" s="160"/>
      <c r="DF233" s="78"/>
      <c r="DG233" s="69"/>
      <c r="DH233" s="79"/>
      <c r="DI233" s="36"/>
    </row>
    <row r="234" spans="1:113" ht="15.75">
      <c r="A234" s="199"/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199"/>
      <c r="AG234" s="19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199"/>
      <c r="AS234" s="173"/>
      <c r="AT234" s="173"/>
      <c r="AU234" s="173"/>
      <c r="AV234" s="173"/>
      <c r="AW234" s="173"/>
      <c r="AX234" s="173"/>
      <c r="AY234" s="173"/>
      <c r="AZ234" s="173"/>
      <c r="BA234" s="173"/>
      <c r="BB234" s="173"/>
      <c r="BC234" s="173"/>
      <c r="BD234" s="173"/>
      <c r="BE234" s="173"/>
      <c r="BF234" s="173"/>
      <c r="BG234" s="173"/>
      <c r="BH234" s="173"/>
      <c r="BI234" s="173"/>
      <c r="BJ234" s="173"/>
      <c r="BK234" s="173"/>
      <c r="BL234" s="173"/>
      <c r="BM234" s="173"/>
      <c r="BN234" s="173"/>
      <c r="BO234" s="173"/>
      <c r="BP234" s="173"/>
      <c r="BQ234" s="173"/>
      <c r="BR234" s="173"/>
      <c r="BS234" s="173"/>
      <c r="BT234" s="173"/>
      <c r="BU234" s="160"/>
      <c r="BV234" s="160"/>
      <c r="BW234" s="160"/>
      <c r="BX234" s="160"/>
      <c r="BY234" s="160"/>
      <c r="BZ234" s="160"/>
      <c r="CA234" s="160"/>
      <c r="CB234" s="160"/>
      <c r="CC234" s="160"/>
      <c r="CD234" s="160"/>
      <c r="CE234" s="160"/>
      <c r="CF234" s="160"/>
      <c r="CG234" s="160"/>
      <c r="CH234" s="160"/>
      <c r="CI234" s="160"/>
      <c r="CJ234" s="160"/>
      <c r="CK234" s="160"/>
      <c r="CL234" s="200"/>
      <c r="CM234" s="201"/>
      <c r="CN234" s="201"/>
      <c r="CO234" s="201"/>
      <c r="CP234" s="201"/>
      <c r="CQ234" s="201"/>
      <c r="CR234" s="201"/>
      <c r="CS234" s="201"/>
      <c r="CT234" s="201"/>
      <c r="CU234" s="201"/>
      <c r="CV234" s="201"/>
      <c r="CW234" s="201"/>
      <c r="CX234" s="201"/>
      <c r="CY234" s="201"/>
      <c r="CZ234" s="201"/>
      <c r="DA234" s="201"/>
      <c r="DB234" s="201"/>
      <c r="DC234" s="201"/>
      <c r="DD234" s="201"/>
      <c r="DE234" s="201"/>
      <c r="DF234" s="76"/>
      <c r="DG234" s="69"/>
      <c r="DH234" s="69"/>
      <c r="DI234" s="36"/>
    </row>
    <row r="235" spans="1:113" ht="15.75">
      <c r="A235" s="199"/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99"/>
      <c r="AF235" s="199"/>
      <c r="AG235" s="199"/>
      <c r="AH235" s="199"/>
      <c r="AI235" s="199"/>
      <c r="AJ235" s="199"/>
      <c r="AK235" s="199"/>
      <c r="AL235" s="199"/>
      <c r="AM235" s="199"/>
      <c r="AN235" s="199"/>
      <c r="AO235" s="199"/>
      <c r="AP235" s="199"/>
      <c r="AQ235" s="199"/>
      <c r="AR235" s="199"/>
      <c r="AS235" s="173"/>
      <c r="AT235" s="173"/>
      <c r="AU235" s="173"/>
      <c r="AV235" s="173"/>
      <c r="AW235" s="173"/>
      <c r="AX235" s="173"/>
      <c r="AY235" s="173"/>
      <c r="AZ235" s="173"/>
      <c r="BA235" s="173"/>
      <c r="BB235" s="173"/>
      <c r="BC235" s="173"/>
      <c r="BD235" s="173"/>
      <c r="BE235" s="173"/>
      <c r="BF235" s="173"/>
      <c r="BG235" s="173"/>
      <c r="BH235" s="173"/>
      <c r="BI235" s="173"/>
      <c r="BJ235" s="173"/>
      <c r="BK235" s="173"/>
      <c r="BL235" s="173"/>
      <c r="BM235" s="173"/>
      <c r="BN235" s="173"/>
      <c r="BO235" s="173"/>
      <c r="BP235" s="173"/>
      <c r="BQ235" s="173"/>
      <c r="BR235" s="173"/>
      <c r="BS235" s="173"/>
      <c r="BT235" s="160"/>
      <c r="BU235" s="160"/>
      <c r="BV235" s="160"/>
      <c r="BW235" s="160"/>
      <c r="BX235" s="160"/>
      <c r="BY235" s="160"/>
      <c r="BZ235" s="160"/>
      <c r="CA235" s="160"/>
      <c r="CB235" s="160"/>
      <c r="CC235" s="160"/>
      <c r="CD235" s="160"/>
      <c r="CE235" s="160"/>
      <c r="CF235" s="160"/>
      <c r="CG235" s="160"/>
      <c r="CH235" s="160"/>
      <c r="CI235" s="160"/>
      <c r="CJ235" s="160"/>
      <c r="CK235" s="160"/>
      <c r="CL235" s="160"/>
      <c r="CM235" s="201"/>
      <c r="CN235" s="201"/>
      <c r="CO235" s="201"/>
      <c r="CP235" s="201"/>
      <c r="CQ235" s="201"/>
      <c r="CR235" s="201"/>
      <c r="CS235" s="201"/>
      <c r="CT235" s="201"/>
      <c r="CU235" s="201"/>
      <c r="CV235" s="201"/>
      <c r="CW235" s="201"/>
      <c r="CX235" s="201"/>
      <c r="CY235" s="201"/>
      <c r="CZ235" s="201"/>
      <c r="DA235" s="201"/>
      <c r="DB235" s="201"/>
      <c r="DC235" s="201"/>
      <c r="DD235" s="201"/>
      <c r="DE235" s="201"/>
      <c r="DF235" s="76"/>
      <c r="DG235" s="69"/>
      <c r="DH235" s="69"/>
      <c r="DI235" s="36"/>
    </row>
    <row r="236" spans="1:113" ht="15.75">
      <c r="A236" s="198"/>
      <c r="B236" s="198"/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  <c r="AR236" s="198"/>
      <c r="AS236" s="198"/>
      <c r="AT236" s="198"/>
      <c r="AU236" s="198"/>
      <c r="AV236" s="198"/>
      <c r="AW236" s="198"/>
      <c r="AX236" s="19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  <c r="BZ236" s="198"/>
      <c r="CA236" s="198"/>
      <c r="CB236" s="198"/>
      <c r="CC236" s="198"/>
      <c r="CD236" s="198"/>
      <c r="CE236" s="198"/>
      <c r="CF236" s="198"/>
      <c r="CG236" s="198"/>
      <c r="CH236" s="198"/>
      <c r="CI236" s="198"/>
      <c r="CJ236" s="198"/>
      <c r="CK236" s="198"/>
      <c r="CL236" s="198"/>
      <c r="CM236" s="198"/>
      <c r="CN236" s="198"/>
      <c r="CO236" s="198"/>
      <c r="CP236" s="198"/>
      <c r="CQ236" s="198"/>
      <c r="CR236" s="198"/>
      <c r="CS236" s="198"/>
      <c r="CT236" s="198"/>
      <c r="CU236" s="198"/>
      <c r="CV236" s="198"/>
      <c r="CW236" s="198"/>
      <c r="CX236" s="198"/>
      <c r="CY236" s="198"/>
      <c r="CZ236" s="198"/>
      <c r="DA236" s="198"/>
      <c r="DB236" s="198"/>
      <c r="DC236" s="198"/>
      <c r="DD236" s="198"/>
      <c r="DE236" s="198"/>
      <c r="DF236" s="76"/>
      <c r="DG236" s="69"/>
      <c r="DH236" s="69"/>
      <c r="DI236" s="36"/>
    </row>
    <row r="237" spans="1:113" ht="15.75">
      <c r="A237" s="199"/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199"/>
      <c r="AN237" s="199"/>
      <c r="AO237" s="199"/>
      <c r="AP237" s="199"/>
      <c r="AQ237" s="199"/>
      <c r="AR237" s="199"/>
      <c r="AS237" s="173"/>
      <c r="AT237" s="173"/>
      <c r="AU237" s="173"/>
      <c r="AV237" s="173"/>
      <c r="AW237" s="173"/>
      <c r="AX237" s="173"/>
      <c r="AY237" s="173"/>
      <c r="AZ237" s="173"/>
      <c r="BA237" s="173"/>
      <c r="BB237" s="173"/>
      <c r="BC237" s="173"/>
      <c r="BD237" s="173"/>
      <c r="BE237" s="173"/>
      <c r="BF237" s="173"/>
      <c r="BG237" s="173"/>
      <c r="BH237" s="173"/>
      <c r="BI237" s="173"/>
      <c r="BJ237" s="173"/>
      <c r="BK237" s="173"/>
      <c r="BL237" s="173"/>
      <c r="BM237" s="173"/>
      <c r="BN237" s="173"/>
      <c r="BO237" s="173"/>
      <c r="BP237" s="173"/>
      <c r="BQ237" s="173"/>
      <c r="BR237" s="173"/>
      <c r="BS237" s="173"/>
      <c r="BT237" s="173"/>
      <c r="BU237" s="160"/>
      <c r="BV237" s="160"/>
      <c r="BW237" s="160"/>
      <c r="BX237" s="160"/>
      <c r="BY237" s="160"/>
      <c r="BZ237" s="160"/>
      <c r="CA237" s="160"/>
      <c r="CB237" s="160"/>
      <c r="CC237" s="160"/>
      <c r="CD237" s="160"/>
      <c r="CE237" s="160"/>
      <c r="CF237" s="160"/>
      <c r="CG237" s="160"/>
      <c r="CH237" s="160"/>
      <c r="CI237" s="160"/>
      <c r="CJ237" s="160"/>
      <c r="CK237" s="160"/>
      <c r="CL237" s="200"/>
      <c r="CM237" s="201"/>
      <c r="CN237" s="204"/>
      <c r="CO237" s="204"/>
      <c r="CP237" s="204"/>
      <c r="CQ237" s="204"/>
      <c r="CR237" s="204"/>
      <c r="CS237" s="204"/>
      <c r="CT237" s="204"/>
      <c r="CU237" s="204"/>
      <c r="CV237" s="204"/>
      <c r="CW237" s="204"/>
      <c r="CX237" s="204"/>
      <c r="CY237" s="204"/>
      <c r="CZ237" s="204"/>
      <c r="DA237" s="204"/>
      <c r="DB237" s="204"/>
      <c r="DC237" s="204"/>
      <c r="DD237" s="204"/>
      <c r="DE237" s="204"/>
      <c r="DF237" s="78"/>
      <c r="DG237" s="69"/>
      <c r="DH237" s="79"/>
      <c r="DI237" s="36"/>
    </row>
    <row r="238" spans="1:113" ht="15.75">
      <c r="A238" s="199"/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99"/>
      <c r="AR238" s="199"/>
      <c r="AS238" s="202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  <c r="BT238" s="160"/>
      <c r="BU238" s="160"/>
      <c r="BV238" s="160"/>
      <c r="BW238" s="160"/>
      <c r="BX238" s="160"/>
      <c r="BY238" s="160"/>
      <c r="BZ238" s="160"/>
      <c r="CA238" s="160"/>
      <c r="CB238" s="160"/>
      <c r="CC238" s="160"/>
      <c r="CD238" s="160"/>
      <c r="CE238" s="160"/>
      <c r="CF238" s="160"/>
      <c r="CG238" s="160"/>
      <c r="CH238" s="160"/>
      <c r="CI238" s="160"/>
      <c r="CJ238" s="160"/>
      <c r="CK238" s="160"/>
      <c r="CL238" s="160"/>
      <c r="CM238" s="204"/>
      <c r="CN238" s="204"/>
      <c r="CO238" s="204"/>
      <c r="CP238" s="204"/>
      <c r="CQ238" s="204"/>
      <c r="CR238" s="204"/>
      <c r="CS238" s="204"/>
      <c r="CT238" s="204"/>
      <c r="CU238" s="204"/>
      <c r="CV238" s="204"/>
      <c r="CW238" s="204"/>
      <c r="CX238" s="204"/>
      <c r="CY238" s="204"/>
      <c r="CZ238" s="204"/>
      <c r="DA238" s="204"/>
      <c r="DB238" s="204"/>
      <c r="DC238" s="204"/>
      <c r="DD238" s="204"/>
      <c r="DE238" s="204"/>
      <c r="DF238" s="80"/>
      <c r="DG238" s="69"/>
      <c r="DH238" s="69"/>
      <c r="DI238" s="36"/>
    </row>
    <row r="239" spans="1:113" ht="15.75">
      <c r="A239" s="199"/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C239" s="199"/>
      <c r="AD239" s="199"/>
      <c r="AE239" s="199"/>
      <c r="AF239" s="199"/>
      <c r="AG239" s="199"/>
      <c r="AH239" s="199"/>
      <c r="AI239" s="199"/>
      <c r="AJ239" s="199"/>
      <c r="AK239" s="199"/>
      <c r="AL239" s="199"/>
      <c r="AM239" s="199"/>
      <c r="AN239" s="199"/>
      <c r="AO239" s="199"/>
      <c r="AP239" s="199"/>
      <c r="AQ239" s="199"/>
      <c r="AR239" s="199"/>
      <c r="AS239" s="173"/>
      <c r="AT239" s="173"/>
      <c r="AU239" s="173"/>
      <c r="AV239" s="173"/>
      <c r="AW239" s="173"/>
      <c r="AX239" s="173"/>
      <c r="AY239" s="173"/>
      <c r="AZ239" s="173"/>
      <c r="BA239" s="173"/>
      <c r="BB239" s="173"/>
      <c r="BC239" s="173"/>
      <c r="BD239" s="173"/>
      <c r="BE239" s="173"/>
      <c r="BF239" s="173"/>
      <c r="BG239" s="173"/>
      <c r="BH239" s="173"/>
      <c r="BI239" s="173"/>
      <c r="BJ239" s="173"/>
      <c r="BK239" s="173"/>
      <c r="BL239" s="173"/>
      <c r="BM239" s="173"/>
      <c r="BN239" s="173"/>
      <c r="BO239" s="173"/>
      <c r="BP239" s="173"/>
      <c r="BQ239" s="173"/>
      <c r="BR239" s="173"/>
      <c r="BS239" s="173"/>
      <c r="BT239" s="173"/>
      <c r="BU239" s="173"/>
      <c r="BV239" s="173"/>
      <c r="BW239" s="173"/>
      <c r="BX239" s="173"/>
      <c r="BY239" s="173"/>
      <c r="BZ239" s="173"/>
      <c r="CA239" s="173"/>
      <c r="CB239" s="173"/>
      <c r="CC239" s="173"/>
      <c r="CD239" s="173"/>
      <c r="CE239" s="173"/>
      <c r="CF239" s="173"/>
      <c r="CG239" s="173"/>
      <c r="CH239" s="173"/>
      <c r="CI239" s="173"/>
      <c r="CJ239" s="173"/>
      <c r="CK239" s="173"/>
      <c r="CL239" s="200"/>
      <c r="CM239" s="201"/>
      <c r="CN239" s="204"/>
      <c r="CO239" s="204"/>
      <c r="CP239" s="204"/>
      <c r="CQ239" s="204"/>
      <c r="CR239" s="204"/>
      <c r="CS239" s="204"/>
      <c r="CT239" s="204"/>
      <c r="CU239" s="204"/>
      <c r="CV239" s="204"/>
      <c r="CW239" s="204"/>
      <c r="CX239" s="204"/>
      <c r="CY239" s="204"/>
      <c r="CZ239" s="204"/>
      <c r="DA239" s="204"/>
      <c r="DB239" s="204"/>
      <c r="DC239" s="204"/>
      <c r="DD239" s="204"/>
      <c r="DE239" s="204"/>
      <c r="DF239" s="76"/>
      <c r="DG239" s="69"/>
      <c r="DH239" s="69"/>
      <c r="DI239" s="36"/>
    </row>
    <row r="240" spans="1:113" ht="15.75">
      <c r="A240" s="199"/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  <c r="AC240" s="199"/>
      <c r="AD240" s="199"/>
      <c r="AE240" s="199"/>
      <c r="AF240" s="199"/>
      <c r="AG240" s="199"/>
      <c r="AH240" s="199"/>
      <c r="AI240" s="199"/>
      <c r="AJ240" s="199"/>
      <c r="AK240" s="199"/>
      <c r="AL240" s="199"/>
      <c r="AM240" s="199"/>
      <c r="AN240" s="199"/>
      <c r="AO240" s="199"/>
      <c r="AP240" s="199"/>
      <c r="AQ240" s="199"/>
      <c r="AR240" s="199"/>
      <c r="AS240" s="202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  <c r="BT240" s="173"/>
      <c r="BU240" s="173"/>
      <c r="BV240" s="173"/>
      <c r="BW240" s="173"/>
      <c r="BX240" s="173"/>
      <c r="BY240" s="173"/>
      <c r="BZ240" s="173"/>
      <c r="CA240" s="173"/>
      <c r="CB240" s="173"/>
      <c r="CC240" s="173"/>
      <c r="CD240" s="173"/>
      <c r="CE240" s="173"/>
      <c r="CF240" s="173"/>
      <c r="CG240" s="173"/>
      <c r="CH240" s="173"/>
      <c r="CI240" s="173"/>
      <c r="CJ240" s="173"/>
      <c r="CK240" s="173"/>
      <c r="CL240" s="160"/>
      <c r="CM240" s="204"/>
      <c r="CN240" s="204"/>
      <c r="CO240" s="204"/>
      <c r="CP240" s="204"/>
      <c r="CQ240" s="204"/>
      <c r="CR240" s="204"/>
      <c r="CS240" s="204"/>
      <c r="CT240" s="204"/>
      <c r="CU240" s="204"/>
      <c r="CV240" s="204"/>
      <c r="CW240" s="204"/>
      <c r="CX240" s="204"/>
      <c r="CY240" s="204"/>
      <c r="CZ240" s="204"/>
      <c r="DA240" s="204"/>
      <c r="DB240" s="204"/>
      <c r="DC240" s="204"/>
      <c r="DD240" s="204"/>
      <c r="DE240" s="204"/>
      <c r="DF240" s="76"/>
      <c r="DG240" s="69"/>
      <c r="DH240" s="69"/>
      <c r="DI240" s="36"/>
    </row>
    <row r="241" spans="1:113" ht="15.75">
      <c r="A241" s="199"/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99"/>
      <c r="AO241" s="199"/>
      <c r="AP241" s="199"/>
      <c r="AQ241" s="199"/>
      <c r="AR241" s="199"/>
      <c r="AS241" s="173"/>
      <c r="AT241" s="173"/>
      <c r="AU241" s="173"/>
      <c r="AV241" s="173"/>
      <c r="AW241" s="173"/>
      <c r="AX241" s="173"/>
      <c r="AY241" s="173"/>
      <c r="AZ241" s="173"/>
      <c r="BA241" s="173"/>
      <c r="BB241" s="173"/>
      <c r="BC241" s="173"/>
      <c r="BD241" s="173"/>
      <c r="BE241" s="173"/>
      <c r="BF241" s="173"/>
      <c r="BG241" s="173"/>
      <c r="BH241" s="173"/>
      <c r="BI241" s="173"/>
      <c r="BJ241" s="173"/>
      <c r="BK241" s="173"/>
      <c r="BL241" s="173"/>
      <c r="BM241" s="173"/>
      <c r="BN241" s="173"/>
      <c r="BO241" s="173"/>
      <c r="BP241" s="173"/>
      <c r="BQ241" s="173"/>
      <c r="BR241" s="173"/>
      <c r="BS241" s="173"/>
      <c r="BT241" s="173"/>
      <c r="BU241" s="160"/>
      <c r="BV241" s="160"/>
      <c r="BW241" s="160"/>
      <c r="BX241" s="160"/>
      <c r="BY241" s="160"/>
      <c r="BZ241" s="160"/>
      <c r="CA241" s="160"/>
      <c r="CB241" s="160"/>
      <c r="CC241" s="160"/>
      <c r="CD241" s="160"/>
      <c r="CE241" s="160"/>
      <c r="CF241" s="160"/>
      <c r="CG241" s="160"/>
      <c r="CH241" s="160"/>
      <c r="CI241" s="160"/>
      <c r="CJ241" s="160"/>
      <c r="CK241" s="160"/>
      <c r="CL241" s="200"/>
      <c r="CM241" s="201"/>
      <c r="CN241" s="204"/>
      <c r="CO241" s="204"/>
      <c r="CP241" s="204"/>
      <c r="CQ241" s="204"/>
      <c r="CR241" s="204"/>
      <c r="CS241" s="204"/>
      <c r="CT241" s="204"/>
      <c r="CU241" s="204"/>
      <c r="CV241" s="204"/>
      <c r="CW241" s="204"/>
      <c r="CX241" s="204"/>
      <c r="CY241" s="204"/>
      <c r="CZ241" s="204"/>
      <c r="DA241" s="204"/>
      <c r="DB241" s="204"/>
      <c r="DC241" s="204"/>
      <c r="DD241" s="204"/>
      <c r="DE241" s="204"/>
      <c r="DF241" s="76"/>
      <c r="DG241" s="69"/>
      <c r="DH241" s="69"/>
      <c r="DI241" s="36"/>
    </row>
    <row r="242" spans="1:113" ht="15.75">
      <c r="A242" s="199"/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199"/>
      <c r="AK242" s="199"/>
      <c r="AL242" s="199"/>
      <c r="AM242" s="199"/>
      <c r="AN242" s="199"/>
      <c r="AO242" s="199"/>
      <c r="AP242" s="199"/>
      <c r="AQ242" s="199"/>
      <c r="AR242" s="199"/>
      <c r="AS242" s="202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0"/>
      <c r="BQ242" s="160"/>
      <c r="BR242" s="160"/>
      <c r="BS242" s="160"/>
      <c r="BT242" s="160"/>
      <c r="BU242" s="160"/>
      <c r="BV242" s="160"/>
      <c r="BW242" s="160"/>
      <c r="BX242" s="160"/>
      <c r="BY242" s="160"/>
      <c r="BZ242" s="160"/>
      <c r="CA242" s="160"/>
      <c r="CB242" s="160"/>
      <c r="CC242" s="160"/>
      <c r="CD242" s="160"/>
      <c r="CE242" s="160"/>
      <c r="CF242" s="160"/>
      <c r="CG242" s="160"/>
      <c r="CH242" s="160"/>
      <c r="CI242" s="160"/>
      <c r="CJ242" s="160"/>
      <c r="CK242" s="160"/>
      <c r="CL242" s="160"/>
      <c r="CM242" s="204"/>
      <c r="CN242" s="204"/>
      <c r="CO242" s="204"/>
      <c r="CP242" s="204"/>
      <c r="CQ242" s="204"/>
      <c r="CR242" s="204"/>
      <c r="CS242" s="204"/>
      <c r="CT242" s="204"/>
      <c r="CU242" s="204"/>
      <c r="CV242" s="204"/>
      <c r="CW242" s="204"/>
      <c r="CX242" s="204"/>
      <c r="CY242" s="204"/>
      <c r="CZ242" s="204"/>
      <c r="DA242" s="204"/>
      <c r="DB242" s="204"/>
      <c r="DC242" s="204"/>
      <c r="DD242" s="204"/>
      <c r="DE242" s="204"/>
      <c r="DF242" s="76"/>
      <c r="DG242" s="69"/>
      <c r="DH242" s="69"/>
      <c r="DI242" s="36"/>
    </row>
    <row r="243" spans="1:113" ht="15.75">
      <c r="A243" s="199"/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199"/>
      <c r="AJ243" s="199"/>
      <c r="AK243" s="199"/>
      <c r="AL243" s="199"/>
      <c r="AM243" s="199"/>
      <c r="AN243" s="199"/>
      <c r="AO243" s="199"/>
      <c r="AP243" s="199"/>
      <c r="AQ243" s="199"/>
      <c r="AR243" s="199"/>
      <c r="AS243" s="197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  <c r="BT243" s="173"/>
      <c r="BU243" s="160"/>
      <c r="BV243" s="160"/>
      <c r="BW243" s="160"/>
      <c r="BX243" s="160"/>
      <c r="BY243" s="160"/>
      <c r="BZ243" s="160"/>
      <c r="CA243" s="160"/>
      <c r="CB243" s="160"/>
      <c r="CC243" s="160"/>
      <c r="CD243" s="160"/>
      <c r="CE243" s="160"/>
      <c r="CF243" s="160"/>
      <c r="CG243" s="160"/>
      <c r="CH243" s="160"/>
      <c r="CI243" s="160"/>
      <c r="CJ243" s="160"/>
      <c r="CK243" s="160"/>
      <c r="CL243" s="200"/>
      <c r="CM243" s="201"/>
      <c r="CN243" s="204"/>
      <c r="CO243" s="204"/>
      <c r="CP243" s="204"/>
      <c r="CQ243" s="204"/>
      <c r="CR243" s="204"/>
      <c r="CS243" s="204"/>
      <c r="CT243" s="204"/>
      <c r="CU243" s="204"/>
      <c r="CV243" s="204"/>
      <c r="CW243" s="204"/>
      <c r="CX243" s="204"/>
      <c r="CY243" s="204"/>
      <c r="CZ243" s="204"/>
      <c r="DA243" s="204"/>
      <c r="DB243" s="204"/>
      <c r="DC243" s="204"/>
      <c r="DD243" s="204"/>
      <c r="DE243" s="204"/>
      <c r="DF243" s="76"/>
      <c r="DG243" s="69"/>
      <c r="DH243" s="69"/>
      <c r="DI243" s="36"/>
    </row>
    <row r="244" spans="1:113" ht="15.75">
      <c r="A244" s="199"/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  <c r="BO244" s="160"/>
      <c r="BP244" s="160"/>
      <c r="BQ244" s="160"/>
      <c r="BR244" s="160"/>
      <c r="BS244" s="160"/>
      <c r="BT244" s="160"/>
      <c r="BU244" s="160"/>
      <c r="BV244" s="160"/>
      <c r="BW244" s="160"/>
      <c r="BX244" s="160"/>
      <c r="BY244" s="160"/>
      <c r="BZ244" s="160"/>
      <c r="CA244" s="160"/>
      <c r="CB244" s="160"/>
      <c r="CC244" s="160"/>
      <c r="CD244" s="160"/>
      <c r="CE244" s="160"/>
      <c r="CF244" s="160"/>
      <c r="CG244" s="160"/>
      <c r="CH244" s="160"/>
      <c r="CI244" s="160"/>
      <c r="CJ244" s="160"/>
      <c r="CK244" s="160"/>
      <c r="CL244" s="160"/>
      <c r="CM244" s="204"/>
      <c r="CN244" s="204"/>
      <c r="CO244" s="204"/>
      <c r="CP244" s="204"/>
      <c r="CQ244" s="204"/>
      <c r="CR244" s="204"/>
      <c r="CS244" s="204"/>
      <c r="CT244" s="204"/>
      <c r="CU244" s="204"/>
      <c r="CV244" s="204"/>
      <c r="CW244" s="204"/>
      <c r="CX244" s="204"/>
      <c r="CY244" s="204"/>
      <c r="CZ244" s="204"/>
      <c r="DA244" s="204"/>
      <c r="DB244" s="204"/>
      <c r="DC244" s="204"/>
      <c r="DD244" s="204"/>
      <c r="DE244" s="204"/>
      <c r="DF244" s="76"/>
      <c r="DG244" s="69"/>
      <c r="DH244" s="69"/>
      <c r="DI244" s="36"/>
    </row>
    <row r="245" spans="1:113" ht="15.75">
      <c r="A245" s="198"/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05"/>
      <c r="BO245" s="205"/>
      <c r="BP245" s="205"/>
      <c r="BQ245" s="205"/>
      <c r="BR245" s="205"/>
      <c r="BS245" s="205"/>
      <c r="BT245" s="205"/>
      <c r="BU245" s="205"/>
      <c r="BV245" s="205"/>
      <c r="BW245" s="205"/>
      <c r="BX245" s="205"/>
      <c r="BY245" s="205"/>
      <c r="BZ245" s="205"/>
      <c r="CA245" s="205"/>
      <c r="CB245" s="205"/>
      <c r="CC245" s="205"/>
      <c r="CD245" s="205"/>
      <c r="CE245" s="205"/>
      <c r="CF245" s="205"/>
      <c r="CG245" s="205"/>
      <c r="CH245" s="205"/>
      <c r="CI245" s="205"/>
      <c r="CJ245" s="205"/>
      <c r="CK245" s="205"/>
      <c r="CL245" s="205"/>
      <c r="CM245" s="205"/>
      <c r="CN245" s="205"/>
      <c r="CO245" s="205"/>
      <c r="CP245" s="205"/>
      <c r="CQ245" s="205"/>
      <c r="CR245" s="205"/>
      <c r="CS245" s="205"/>
      <c r="CT245" s="205"/>
      <c r="CU245" s="205"/>
      <c r="CV245" s="205"/>
      <c r="CW245" s="205"/>
      <c r="CX245" s="205"/>
      <c r="CY245" s="205"/>
      <c r="CZ245" s="205"/>
      <c r="DA245" s="205"/>
      <c r="DB245" s="205"/>
      <c r="DC245" s="205"/>
      <c r="DD245" s="205"/>
      <c r="DE245" s="205"/>
      <c r="DF245" s="76"/>
      <c r="DG245" s="69"/>
      <c r="DH245" s="69"/>
      <c r="DI245" s="36"/>
    </row>
    <row r="246" spans="1:113" ht="15.75">
      <c r="A246" s="199"/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173"/>
      <c r="AT246" s="173"/>
      <c r="AU246" s="173"/>
      <c r="AV246" s="173"/>
      <c r="AW246" s="173"/>
      <c r="AX246" s="173"/>
      <c r="AY246" s="173"/>
      <c r="AZ246" s="173"/>
      <c r="BA246" s="173"/>
      <c r="BB246" s="173"/>
      <c r="BC246" s="173"/>
      <c r="BD246" s="173"/>
      <c r="BE246" s="173"/>
      <c r="BF246" s="173"/>
      <c r="BG246" s="173"/>
      <c r="BH246" s="173"/>
      <c r="BI246" s="173"/>
      <c r="BJ246" s="173"/>
      <c r="BK246" s="173"/>
      <c r="BL246" s="173"/>
      <c r="BM246" s="173"/>
      <c r="BN246" s="173"/>
      <c r="BO246" s="173"/>
      <c r="BP246" s="173"/>
      <c r="BQ246" s="173"/>
      <c r="BR246" s="173"/>
      <c r="BS246" s="173"/>
      <c r="BT246" s="173"/>
      <c r="BU246" s="160"/>
      <c r="BV246" s="160"/>
      <c r="BW246" s="160"/>
      <c r="BX246" s="160"/>
      <c r="BY246" s="160"/>
      <c r="BZ246" s="160"/>
      <c r="CA246" s="160"/>
      <c r="CB246" s="160"/>
      <c r="CC246" s="160"/>
      <c r="CD246" s="160"/>
      <c r="CE246" s="160"/>
      <c r="CF246" s="160"/>
      <c r="CG246" s="160"/>
      <c r="CH246" s="160"/>
      <c r="CI246" s="160"/>
      <c r="CJ246" s="160"/>
      <c r="CK246" s="160"/>
      <c r="CL246" s="200"/>
      <c r="CM246" s="201"/>
      <c r="CN246" s="160"/>
      <c r="CO246" s="160"/>
      <c r="CP246" s="160"/>
      <c r="CQ246" s="160"/>
      <c r="CR246" s="160"/>
      <c r="CS246" s="160"/>
      <c r="CT246" s="160"/>
      <c r="CU246" s="160"/>
      <c r="CV246" s="160"/>
      <c r="CW246" s="160"/>
      <c r="CX246" s="160"/>
      <c r="CY246" s="160"/>
      <c r="CZ246" s="160"/>
      <c r="DA246" s="160"/>
      <c r="DB246" s="160"/>
      <c r="DC246" s="160"/>
      <c r="DD246" s="160"/>
      <c r="DE246" s="160"/>
      <c r="DF246" s="81"/>
      <c r="DG246" s="69"/>
      <c r="DH246" s="69"/>
      <c r="DI246" s="36"/>
    </row>
    <row r="247" spans="1:113" ht="15.75">
      <c r="A247" s="199"/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199"/>
      <c r="AR247" s="199"/>
      <c r="AS247" s="202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  <c r="BL247" s="160"/>
      <c r="BM247" s="160"/>
      <c r="BN247" s="160"/>
      <c r="BO247" s="160"/>
      <c r="BP247" s="160"/>
      <c r="BQ247" s="160"/>
      <c r="BR247" s="160"/>
      <c r="BS247" s="160"/>
      <c r="BT247" s="160"/>
      <c r="BU247" s="160"/>
      <c r="BV247" s="160"/>
      <c r="BW247" s="160"/>
      <c r="BX247" s="160"/>
      <c r="BY247" s="160"/>
      <c r="BZ247" s="160"/>
      <c r="CA247" s="160"/>
      <c r="CB247" s="160"/>
      <c r="CC247" s="160"/>
      <c r="CD247" s="160"/>
      <c r="CE247" s="160"/>
      <c r="CF247" s="160"/>
      <c r="CG247" s="160"/>
      <c r="CH247" s="160"/>
      <c r="CI247" s="160"/>
      <c r="CJ247" s="160"/>
      <c r="CK247" s="160"/>
      <c r="CL247" s="160"/>
      <c r="CM247" s="160"/>
      <c r="CN247" s="160"/>
      <c r="CO247" s="160"/>
      <c r="CP247" s="160"/>
      <c r="CQ247" s="160"/>
      <c r="CR247" s="160"/>
      <c r="CS247" s="160"/>
      <c r="CT247" s="160"/>
      <c r="CU247" s="160"/>
      <c r="CV247" s="160"/>
      <c r="CW247" s="160"/>
      <c r="CX247" s="160"/>
      <c r="CY247" s="160"/>
      <c r="CZ247" s="160"/>
      <c r="DA247" s="160"/>
      <c r="DB247" s="160"/>
      <c r="DC247" s="160"/>
      <c r="DD247" s="160"/>
      <c r="DE247" s="160"/>
      <c r="DF247" s="76"/>
      <c r="DG247" s="69"/>
      <c r="DH247" s="79"/>
      <c r="DI247" s="36"/>
    </row>
    <row r="248" spans="1:113" ht="15.7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11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173"/>
      <c r="BU248" s="160"/>
      <c r="BV248" s="160"/>
      <c r="BW248" s="160"/>
      <c r="BX248" s="160"/>
      <c r="BY248" s="160"/>
      <c r="BZ248" s="160"/>
      <c r="CA248" s="160"/>
      <c r="CB248" s="160"/>
      <c r="CC248" s="160"/>
      <c r="CD248" s="160"/>
      <c r="CE248" s="160"/>
      <c r="CF248" s="160"/>
      <c r="CG248" s="160"/>
      <c r="CH248" s="160"/>
      <c r="CI248" s="160"/>
      <c r="CJ248" s="160"/>
      <c r="CK248" s="160"/>
      <c r="CL248" s="200"/>
      <c r="CM248" s="201"/>
      <c r="CN248" s="160"/>
      <c r="CO248" s="160"/>
      <c r="CP248" s="160"/>
      <c r="CQ248" s="160"/>
      <c r="CR248" s="160"/>
      <c r="CS248" s="160"/>
      <c r="CT248" s="160"/>
      <c r="CU248" s="160"/>
      <c r="CV248" s="160"/>
      <c r="CW248" s="160"/>
      <c r="CX248" s="160"/>
      <c r="CY248" s="160"/>
      <c r="CZ248" s="160"/>
      <c r="DA248" s="160"/>
      <c r="DB248" s="160"/>
      <c r="DC248" s="160"/>
      <c r="DD248" s="160"/>
      <c r="DE248" s="160"/>
      <c r="DF248" s="76"/>
      <c r="DG248" s="69"/>
      <c r="DH248" s="79"/>
      <c r="DI248" s="36"/>
    </row>
    <row r="249" spans="1:113" ht="15.75">
      <c r="A249" s="199"/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203"/>
      <c r="AT249" s="203"/>
      <c r="AU249" s="203"/>
      <c r="AV249" s="203"/>
      <c r="AW249" s="203"/>
      <c r="AX249" s="203"/>
      <c r="AY249" s="203"/>
      <c r="AZ249" s="203"/>
      <c r="BA249" s="203"/>
      <c r="BB249" s="203"/>
      <c r="BC249" s="203"/>
      <c r="BD249" s="203"/>
      <c r="BE249" s="203"/>
      <c r="BF249" s="203"/>
      <c r="BG249" s="203"/>
      <c r="BH249" s="203"/>
      <c r="BI249" s="203"/>
      <c r="BJ249" s="203"/>
      <c r="BK249" s="203"/>
      <c r="BL249" s="203"/>
      <c r="BM249" s="203"/>
      <c r="BN249" s="203"/>
      <c r="BO249" s="203"/>
      <c r="BP249" s="203"/>
      <c r="BQ249" s="203"/>
      <c r="BR249" s="203"/>
      <c r="BS249" s="203"/>
      <c r="BT249" s="160"/>
      <c r="BU249" s="160"/>
      <c r="BV249" s="160"/>
      <c r="BW249" s="160"/>
      <c r="BX249" s="160"/>
      <c r="BY249" s="160"/>
      <c r="BZ249" s="160"/>
      <c r="CA249" s="160"/>
      <c r="CB249" s="160"/>
      <c r="CC249" s="160"/>
      <c r="CD249" s="160"/>
      <c r="CE249" s="160"/>
      <c r="CF249" s="160"/>
      <c r="CG249" s="160"/>
      <c r="CH249" s="160"/>
      <c r="CI249" s="160"/>
      <c r="CJ249" s="160"/>
      <c r="CK249" s="160"/>
      <c r="CL249" s="160"/>
      <c r="CM249" s="160"/>
      <c r="CN249" s="160"/>
      <c r="CO249" s="160"/>
      <c r="CP249" s="160"/>
      <c r="CQ249" s="160"/>
      <c r="CR249" s="160"/>
      <c r="CS249" s="160"/>
      <c r="CT249" s="160"/>
      <c r="CU249" s="160"/>
      <c r="CV249" s="160"/>
      <c r="CW249" s="160"/>
      <c r="CX249" s="160"/>
      <c r="CY249" s="160"/>
      <c r="CZ249" s="160"/>
      <c r="DA249" s="160"/>
      <c r="DB249" s="160"/>
      <c r="DC249" s="160"/>
      <c r="DD249" s="160"/>
      <c r="DE249" s="160"/>
      <c r="DF249" s="76"/>
      <c r="DG249" s="69"/>
      <c r="DH249" s="79"/>
      <c r="DI249" s="36"/>
    </row>
    <row r="250" spans="1:113" ht="15.75">
      <c r="A250" s="199"/>
      <c r="B250" s="199"/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C250" s="199"/>
      <c r="AD250" s="199"/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99"/>
      <c r="AO250" s="199"/>
      <c r="AP250" s="199"/>
      <c r="AQ250" s="199"/>
      <c r="AR250" s="199"/>
      <c r="AS250" s="197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  <c r="BI250" s="154"/>
      <c r="BJ250" s="154"/>
      <c r="BK250" s="154"/>
      <c r="BL250" s="154"/>
      <c r="BM250" s="154"/>
      <c r="BN250" s="154"/>
      <c r="BO250" s="154"/>
      <c r="BP250" s="154"/>
      <c r="BQ250" s="154"/>
      <c r="BR250" s="154"/>
      <c r="BS250" s="154"/>
      <c r="BT250" s="173"/>
      <c r="BU250" s="160"/>
      <c r="BV250" s="160"/>
      <c r="BW250" s="160"/>
      <c r="BX250" s="160"/>
      <c r="BY250" s="160"/>
      <c r="BZ250" s="160"/>
      <c r="CA250" s="160"/>
      <c r="CB250" s="160"/>
      <c r="CC250" s="160"/>
      <c r="CD250" s="160"/>
      <c r="CE250" s="160"/>
      <c r="CF250" s="160"/>
      <c r="CG250" s="160"/>
      <c r="CH250" s="160"/>
      <c r="CI250" s="160"/>
      <c r="CJ250" s="160"/>
      <c r="CK250" s="160"/>
      <c r="CL250" s="200"/>
      <c r="CM250" s="201"/>
      <c r="CN250" s="160"/>
      <c r="CO250" s="160"/>
      <c r="CP250" s="160"/>
      <c r="CQ250" s="160"/>
      <c r="CR250" s="160"/>
      <c r="CS250" s="160"/>
      <c r="CT250" s="160"/>
      <c r="CU250" s="160"/>
      <c r="CV250" s="160"/>
      <c r="CW250" s="160"/>
      <c r="CX250" s="160"/>
      <c r="CY250" s="160"/>
      <c r="CZ250" s="160"/>
      <c r="DA250" s="160"/>
      <c r="DB250" s="160"/>
      <c r="DC250" s="160"/>
      <c r="DD250" s="160"/>
      <c r="DE250" s="160"/>
      <c r="DF250" s="147"/>
      <c r="DG250" s="69"/>
      <c r="DH250" s="69"/>
      <c r="DI250" s="36"/>
    </row>
    <row r="251" spans="1:113" ht="15.75">
      <c r="A251" s="199"/>
      <c r="B251" s="199"/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  <c r="Z251" s="199"/>
      <c r="AA251" s="199"/>
      <c r="AB251" s="199"/>
      <c r="AC251" s="199"/>
      <c r="AD251" s="199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199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  <c r="BI251" s="154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  <c r="BT251" s="160"/>
      <c r="BU251" s="160"/>
      <c r="BV251" s="160"/>
      <c r="BW251" s="160"/>
      <c r="BX251" s="160"/>
      <c r="BY251" s="160"/>
      <c r="BZ251" s="160"/>
      <c r="CA251" s="160"/>
      <c r="CB251" s="160"/>
      <c r="CC251" s="160"/>
      <c r="CD251" s="160"/>
      <c r="CE251" s="160"/>
      <c r="CF251" s="160"/>
      <c r="CG251" s="160"/>
      <c r="CH251" s="160"/>
      <c r="CI251" s="160"/>
      <c r="CJ251" s="160"/>
      <c r="CK251" s="160"/>
      <c r="CL251" s="200"/>
      <c r="CM251" s="160"/>
      <c r="CN251" s="160"/>
      <c r="CO251" s="160"/>
      <c r="CP251" s="160"/>
      <c r="CQ251" s="160"/>
      <c r="CR251" s="160"/>
      <c r="CS251" s="160"/>
      <c r="CT251" s="160"/>
      <c r="CU251" s="160"/>
      <c r="CV251" s="160"/>
      <c r="CW251" s="160"/>
      <c r="CX251" s="160"/>
      <c r="CY251" s="160"/>
      <c r="CZ251" s="160"/>
      <c r="DA251" s="160"/>
      <c r="DB251" s="160"/>
      <c r="DC251" s="160"/>
      <c r="DD251" s="160"/>
      <c r="DE251" s="160"/>
      <c r="DF251" s="147"/>
      <c r="DG251" s="69"/>
      <c r="DH251" s="69"/>
      <c r="DI251" s="36"/>
    </row>
    <row r="252" spans="1:113" ht="15.75">
      <c r="A252" s="199"/>
      <c r="B252" s="199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199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  <c r="BG252" s="154"/>
      <c r="BH252" s="154"/>
      <c r="BI252" s="154"/>
      <c r="BJ252" s="154"/>
      <c r="BK252" s="154"/>
      <c r="BL252" s="154"/>
      <c r="BM252" s="154"/>
      <c r="BN252" s="154"/>
      <c r="BO252" s="154"/>
      <c r="BP252" s="154"/>
      <c r="BQ252" s="154"/>
      <c r="BR252" s="154"/>
      <c r="BS252" s="154"/>
      <c r="BT252" s="160"/>
      <c r="BU252" s="160"/>
      <c r="BV252" s="160"/>
      <c r="BW252" s="160"/>
      <c r="BX252" s="160"/>
      <c r="BY252" s="160"/>
      <c r="BZ252" s="160"/>
      <c r="CA252" s="160"/>
      <c r="CB252" s="160"/>
      <c r="CC252" s="160"/>
      <c r="CD252" s="160"/>
      <c r="CE252" s="160"/>
      <c r="CF252" s="160"/>
      <c r="CG252" s="160"/>
      <c r="CH252" s="160"/>
      <c r="CI252" s="160"/>
      <c r="CJ252" s="160"/>
      <c r="CK252" s="160"/>
      <c r="CL252" s="200"/>
      <c r="CM252" s="160"/>
      <c r="CN252" s="160"/>
      <c r="CO252" s="160"/>
      <c r="CP252" s="160"/>
      <c r="CQ252" s="160"/>
      <c r="CR252" s="160"/>
      <c r="CS252" s="160"/>
      <c r="CT252" s="160"/>
      <c r="CU252" s="160"/>
      <c r="CV252" s="160"/>
      <c r="CW252" s="160"/>
      <c r="CX252" s="160"/>
      <c r="CY252" s="160"/>
      <c r="CZ252" s="160"/>
      <c r="DA252" s="160"/>
      <c r="DB252" s="160"/>
      <c r="DC252" s="160"/>
      <c r="DD252" s="160"/>
      <c r="DE252" s="160"/>
      <c r="DF252" s="147"/>
      <c r="DG252" s="69"/>
      <c r="DH252" s="69"/>
      <c r="DI252" s="36"/>
    </row>
    <row r="253" spans="1:113" ht="15.75">
      <c r="A253" s="199"/>
      <c r="B253" s="199"/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C253" s="199"/>
      <c r="AD253" s="199"/>
      <c r="AE253" s="199"/>
      <c r="AF253" s="199"/>
      <c r="AG253" s="199"/>
      <c r="AH253" s="199"/>
      <c r="AI253" s="199"/>
      <c r="AJ253" s="199"/>
      <c r="AK253" s="199"/>
      <c r="AL253" s="199"/>
      <c r="AM253" s="199"/>
      <c r="AN253" s="199"/>
      <c r="AO253" s="199"/>
      <c r="AP253" s="199"/>
      <c r="AQ253" s="199"/>
      <c r="AR253" s="199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  <c r="BG253" s="154"/>
      <c r="BH253" s="154"/>
      <c r="BI253" s="154"/>
      <c r="BJ253" s="154"/>
      <c r="BK253" s="154"/>
      <c r="BL253" s="154"/>
      <c r="BM253" s="154"/>
      <c r="BN253" s="154"/>
      <c r="BO253" s="154"/>
      <c r="BP253" s="154"/>
      <c r="BQ253" s="154"/>
      <c r="BR253" s="154"/>
      <c r="BS253" s="154"/>
      <c r="BT253" s="160"/>
      <c r="BU253" s="160"/>
      <c r="BV253" s="160"/>
      <c r="BW253" s="160"/>
      <c r="BX253" s="160"/>
      <c r="BY253" s="160"/>
      <c r="BZ253" s="160"/>
      <c r="CA253" s="160"/>
      <c r="CB253" s="160"/>
      <c r="CC253" s="160"/>
      <c r="CD253" s="160"/>
      <c r="CE253" s="160"/>
      <c r="CF253" s="160"/>
      <c r="CG253" s="160"/>
      <c r="CH253" s="160"/>
      <c r="CI253" s="160"/>
      <c r="CJ253" s="160"/>
      <c r="CK253" s="160"/>
      <c r="CL253" s="200"/>
      <c r="CM253" s="160"/>
      <c r="CN253" s="160"/>
      <c r="CO253" s="160"/>
      <c r="CP253" s="160"/>
      <c r="CQ253" s="160"/>
      <c r="CR253" s="160"/>
      <c r="CS253" s="160"/>
      <c r="CT253" s="160"/>
      <c r="CU253" s="160"/>
      <c r="CV253" s="160"/>
      <c r="CW253" s="160"/>
      <c r="CX253" s="160"/>
      <c r="CY253" s="160"/>
      <c r="CZ253" s="160"/>
      <c r="DA253" s="160"/>
      <c r="DB253" s="160"/>
      <c r="DC253" s="160"/>
      <c r="DD253" s="160"/>
      <c r="DE253" s="160"/>
      <c r="DF253" s="147"/>
      <c r="DG253" s="69"/>
      <c r="DH253" s="69"/>
      <c r="DI253" s="36"/>
    </row>
    <row r="254" spans="1:113" ht="15.75">
      <c r="A254" s="199"/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  <c r="Z254" s="199"/>
      <c r="AA254" s="199"/>
      <c r="AB254" s="199"/>
      <c r="AC254" s="199"/>
      <c r="AD254" s="199"/>
      <c r="AE254" s="199"/>
      <c r="AF254" s="199"/>
      <c r="AG254" s="199"/>
      <c r="AH254" s="199"/>
      <c r="AI254" s="199"/>
      <c r="AJ254" s="199"/>
      <c r="AK254" s="199"/>
      <c r="AL254" s="199"/>
      <c r="AM254" s="199"/>
      <c r="AN254" s="199"/>
      <c r="AO254" s="199"/>
      <c r="AP254" s="199"/>
      <c r="AQ254" s="199"/>
      <c r="AR254" s="199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  <c r="BG254" s="154"/>
      <c r="BH254" s="154"/>
      <c r="BI254" s="154"/>
      <c r="BJ254" s="154"/>
      <c r="BK254" s="154"/>
      <c r="BL254" s="154"/>
      <c r="BM254" s="154"/>
      <c r="BN254" s="154"/>
      <c r="BO254" s="154"/>
      <c r="BP254" s="154"/>
      <c r="BQ254" s="154"/>
      <c r="BR254" s="154"/>
      <c r="BS254" s="154"/>
      <c r="BT254" s="160"/>
      <c r="BU254" s="160"/>
      <c r="BV254" s="160"/>
      <c r="BW254" s="160"/>
      <c r="BX254" s="160"/>
      <c r="BY254" s="160"/>
      <c r="BZ254" s="160"/>
      <c r="CA254" s="160"/>
      <c r="CB254" s="160"/>
      <c r="CC254" s="160"/>
      <c r="CD254" s="160"/>
      <c r="CE254" s="160"/>
      <c r="CF254" s="160"/>
      <c r="CG254" s="160"/>
      <c r="CH254" s="160"/>
      <c r="CI254" s="160"/>
      <c r="CJ254" s="160"/>
      <c r="CK254" s="160"/>
      <c r="CL254" s="200"/>
      <c r="CM254" s="160"/>
      <c r="CN254" s="160"/>
      <c r="CO254" s="160"/>
      <c r="CP254" s="160"/>
      <c r="CQ254" s="160"/>
      <c r="CR254" s="160"/>
      <c r="CS254" s="160"/>
      <c r="CT254" s="160"/>
      <c r="CU254" s="160"/>
      <c r="CV254" s="160"/>
      <c r="CW254" s="160"/>
      <c r="CX254" s="160"/>
      <c r="CY254" s="160"/>
      <c r="CZ254" s="160"/>
      <c r="DA254" s="160"/>
      <c r="DB254" s="160"/>
      <c r="DC254" s="160"/>
      <c r="DD254" s="160"/>
      <c r="DE254" s="160"/>
      <c r="DF254" s="147"/>
      <c r="DG254" s="69"/>
      <c r="DH254" s="69"/>
      <c r="DI254" s="36"/>
    </row>
    <row r="255" spans="1:113" ht="15.75">
      <c r="A255" s="199"/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  <c r="W255" s="199"/>
      <c r="X255" s="199"/>
      <c r="Y255" s="199"/>
      <c r="Z255" s="199"/>
      <c r="AA255" s="199"/>
      <c r="AB255" s="199"/>
      <c r="AC255" s="199"/>
      <c r="AD255" s="199"/>
      <c r="AE255" s="199"/>
      <c r="AF255" s="199"/>
      <c r="AG255" s="199"/>
      <c r="AH255" s="199"/>
      <c r="AI255" s="199"/>
      <c r="AJ255" s="199"/>
      <c r="AK255" s="199"/>
      <c r="AL255" s="199"/>
      <c r="AM255" s="199"/>
      <c r="AN255" s="199"/>
      <c r="AO255" s="199"/>
      <c r="AP255" s="199"/>
      <c r="AQ255" s="199"/>
      <c r="AR255" s="199"/>
      <c r="AS255" s="203"/>
      <c r="AT255" s="203"/>
      <c r="AU255" s="203"/>
      <c r="AV255" s="203"/>
      <c r="AW255" s="203"/>
      <c r="AX255" s="203"/>
      <c r="AY255" s="203"/>
      <c r="AZ255" s="203"/>
      <c r="BA255" s="203"/>
      <c r="BB255" s="203"/>
      <c r="BC255" s="203"/>
      <c r="BD255" s="203"/>
      <c r="BE255" s="203"/>
      <c r="BF255" s="203"/>
      <c r="BG255" s="203"/>
      <c r="BH255" s="203"/>
      <c r="BI255" s="203"/>
      <c r="BJ255" s="203"/>
      <c r="BK255" s="203"/>
      <c r="BL255" s="203"/>
      <c r="BM255" s="203"/>
      <c r="BN255" s="203"/>
      <c r="BO255" s="203"/>
      <c r="BP255" s="203"/>
      <c r="BQ255" s="203"/>
      <c r="BR255" s="203"/>
      <c r="BS255" s="203"/>
      <c r="BT255" s="173"/>
      <c r="BU255" s="160"/>
      <c r="BV255" s="160"/>
      <c r="BW255" s="160"/>
      <c r="BX255" s="160"/>
      <c r="BY255" s="160"/>
      <c r="BZ255" s="160"/>
      <c r="CA255" s="160"/>
      <c r="CB255" s="160"/>
      <c r="CC255" s="160"/>
      <c r="CD255" s="160"/>
      <c r="CE255" s="160"/>
      <c r="CF255" s="160"/>
      <c r="CG255" s="160"/>
      <c r="CH255" s="160"/>
      <c r="CI255" s="160"/>
      <c r="CJ255" s="160"/>
      <c r="CK255" s="160"/>
      <c r="CL255" s="33"/>
      <c r="CM255" s="201"/>
      <c r="CN255" s="160"/>
      <c r="CO255" s="160"/>
      <c r="CP255" s="160"/>
      <c r="CQ255" s="160"/>
      <c r="CR255" s="160"/>
      <c r="CS255" s="160"/>
      <c r="CT255" s="160"/>
      <c r="CU255" s="160"/>
      <c r="CV255" s="160"/>
      <c r="CW255" s="160"/>
      <c r="CX255" s="160"/>
      <c r="CY255" s="160"/>
      <c r="CZ255" s="160"/>
      <c r="DA255" s="160"/>
      <c r="DB255" s="160"/>
      <c r="DC255" s="160"/>
      <c r="DD255" s="160"/>
      <c r="DE255" s="160"/>
      <c r="DF255" s="24"/>
      <c r="DG255" s="69"/>
      <c r="DH255" s="69"/>
      <c r="DI255" s="36"/>
    </row>
    <row r="256" spans="1:113" ht="15.75">
      <c r="A256" s="199"/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99"/>
      <c r="AB256" s="199"/>
      <c r="AC256" s="199"/>
      <c r="AD256" s="199"/>
      <c r="AE256" s="199"/>
      <c r="AF256" s="199"/>
      <c r="AG256" s="199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203"/>
      <c r="AT256" s="203"/>
      <c r="AU256" s="203"/>
      <c r="AV256" s="203"/>
      <c r="AW256" s="203"/>
      <c r="AX256" s="203"/>
      <c r="AY256" s="203"/>
      <c r="AZ256" s="203"/>
      <c r="BA256" s="203"/>
      <c r="BB256" s="203"/>
      <c r="BC256" s="203"/>
      <c r="BD256" s="203"/>
      <c r="BE256" s="203"/>
      <c r="BF256" s="203"/>
      <c r="BG256" s="203"/>
      <c r="BH256" s="203"/>
      <c r="BI256" s="203"/>
      <c r="BJ256" s="203"/>
      <c r="BK256" s="203"/>
      <c r="BL256" s="203"/>
      <c r="BM256" s="203"/>
      <c r="BN256" s="203"/>
      <c r="BO256" s="203"/>
      <c r="BP256" s="203"/>
      <c r="BQ256" s="203"/>
      <c r="BR256" s="203"/>
      <c r="BS256" s="203"/>
      <c r="BT256" s="173"/>
      <c r="BU256" s="160"/>
      <c r="BV256" s="160"/>
      <c r="BW256" s="160"/>
      <c r="BX256" s="160"/>
      <c r="BY256" s="160"/>
      <c r="BZ256" s="160"/>
      <c r="CA256" s="160"/>
      <c r="CB256" s="160"/>
      <c r="CC256" s="160"/>
      <c r="CD256" s="160"/>
      <c r="CE256" s="160"/>
      <c r="CF256" s="160"/>
      <c r="CG256" s="160"/>
      <c r="CH256" s="160"/>
      <c r="CI256" s="160"/>
      <c r="CJ256" s="160"/>
      <c r="CK256" s="160"/>
      <c r="CL256" s="33"/>
      <c r="CM256" s="201"/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1"/>
      <c r="CY256" s="201"/>
      <c r="CZ256" s="201"/>
      <c r="DA256" s="201"/>
      <c r="DB256" s="201"/>
      <c r="DC256" s="201"/>
      <c r="DD256" s="201"/>
      <c r="DE256" s="201"/>
      <c r="DF256" s="24"/>
      <c r="DG256" s="69"/>
      <c r="DH256" s="69"/>
      <c r="DI256" s="36"/>
    </row>
    <row r="257" spans="1:113" ht="15.75">
      <c r="A257" s="199"/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  <c r="AA257" s="199"/>
      <c r="AB257" s="199"/>
      <c r="AC257" s="199"/>
      <c r="AD257" s="199"/>
      <c r="AE257" s="199"/>
      <c r="AF257" s="199"/>
      <c r="AG257" s="199"/>
      <c r="AH257" s="199"/>
      <c r="AI257" s="199"/>
      <c r="AJ257" s="199"/>
      <c r="AK257" s="199"/>
      <c r="AL257" s="199"/>
      <c r="AM257" s="199"/>
      <c r="AN257" s="199"/>
      <c r="AO257" s="199"/>
      <c r="AP257" s="199"/>
      <c r="AQ257" s="199"/>
      <c r="AR257" s="199"/>
      <c r="AS257" s="203"/>
      <c r="AT257" s="203"/>
      <c r="AU257" s="203"/>
      <c r="AV257" s="203"/>
      <c r="AW257" s="203"/>
      <c r="AX257" s="203"/>
      <c r="AY257" s="203"/>
      <c r="AZ257" s="203"/>
      <c r="BA257" s="203"/>
      <c r="BB257" s="203"/>
      <c r="BC257" s="203"/>
      <c r="BD257" s="203"/>
      <c r="BE257" s="203"/>
      <c r="BF257" s="203"/>
      <c r="BG257" s="203"/>
      <c r="BH257" s="203"/>
      <c r="BI257" s="203"/>
      <c r="BJ257" s="203"/>
      <c r="BK257" s="203"/>
      <c r="BL257" s="203"/>
      <c r="BM257" s="203"/>
      <c r="BN257" s="203"/>
      <c r="BO257" s="203"/>
      <c r="BP257" s="203"/>
      <c r="BQ257" s="203"/>
      <c r="BR257" s="203"/>
      <c r="BS257" s="203"/>
      <c r="BT257" s="173"/>
      <c r="BU257" s="160"/>
      <c r="BV257" s="160"/>
      <c r="BW257" s="160"/>
      <c r="BX257" s="160"/>
      <c r="BY257" s="160"/>
      <c r="BZ257" s="160"/>
      <c r="CA257" s="160"/>
      <c r="CB257" s="160"/>
      <c r="CC257" s="160"/>
      <c r="CD257" s="160"/>
      <c r="CE257" s="160"/>
      <c r="CF257" s="160"/>
      <c r="CG257" s="160"/>
      <c r="CH257" s="160"/>
      <c r="CI257" s="160"/>
      <c r="CJ257" s="160"/>
      <c r="CK257" s="160"/>
      <c r="CL257" s="33"/>
      <c r="CM257" s="201"/>
      <c r="CN257" s="201"/>
      <c r="CO257" s="201"/>
      <c r="CP257" s="201"/>
      <c r="CQ257" s="201"/>
      <c r="CR257" s="201"/>
      <c r="CS257" s="201"/>
      <c r="CT257" s="201"/>
      <c r="CU257" s="201"/>
      <c r="CV257" s="201"/>
      <c r="CW257" s="201"/>
      <c r="CX257" s="201"/>
      <c r="CY257" s="201"/>
      <c r="CZ257" s="201"/>
      <c r="DA257" s="201"/>
      <c r="DB257" s="201"/>
      <c r="DC257" s="201"/>
      <c r="DD257" s="201"/>
      <c r="DE257" s="201"/>
      <c r="DF257" s="24"/>
      <c r="DG257" s="69"/>
      <c r="DH257" s="69"/>
      <c r="DI257" s="36"/>
    </row>
    <row r="258" spans="1:113" ht="15.75">
      <c r="A258" s="199"/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  <c r="AC258" s="199"/>
      <c r="AD258" s="199"/>
      <c r="AE258" s="199"/>
      <c r="AF258" s="199"/>
      <c r="AG258" s="199"/>
      <c r="AH258" s="199"/>
      <c r="AI258" s="199"/>
      <c r="AJ258" s="199"/>
      <c r="AK258" s="199"/>
      <c r="AL258" s="199"/>
      <c r="AM258" s="199"/>
      <c r="AN258" s="199"/>
      <c r="AO258" s="199"/>
      <c r="AP258" s="199"/>
      <c r="AQ258" s="199"/>
      <c r="AR258" s="199"/>
      <c r="AS258" s="203"/>
      <c r="AT258" s="203"/>
      <c r="AU258" s="203"/>
      <c r="AV258" s="203"/>
      <c r="AW258" s="203"/>
      <c r="AX258" s="203"/>
      <c r="AY258" s="203"/>
      <c r="AZ258" s="203"/>
      <c r="BA258" s="203"/>
      <c r="BB258" s="203"/>
      <c r="BC258" s="203"/>
      <c r="BD258" s="203"/>
      <c r="BE258" s="203"/>
      <c r="BF258" s="203"/>
      <c r="BG258" s="203"/>
      <c r="BH258" s="203"/>
      <c r="BI258" s="203"/>
      <c r="BJ258" s="203"/>
      <c r="BK258" s="203"/>
      <c r="BL258" s="203"/>
      <c r="BM258" s="203"/>
      <c r="BN258" s="203"/>
      <c r="BO258" s="203"/>
      <c r="BP258" s="203"/>
      <c r="BQ258" s="203"/>
      <c r="BR258" s="203"/>
      <c r="BS258" s="203"/>
      <c r="BT258" s="173"/>
      <c r="BU258" s="160"/>
      <c r="BV258" s="160"/>
      <c r="BW258" s="160"/>
      <c r="BX258" s="160"/>
      <c r="BY258" s="160"/>
      <c r="BZ258" s="160"/>
      <c r="CA258" s="160"/>
      <c r="CB258" s="160"/>
      <c r="CC258" s="160"/>
      <c r="CD258" s="160"/>
      <c r="CE258" s="160"/>
      <c r="CF258" s="160"/>
      <c r="CG258" s="160"/>
      <c r="CH258" s="160"/>
      <c r="CI258" s="160"/>
      <c r="CJ258" s="160"/>
      <c r="CK258" s="160"/>
      <c r="CL258" s="33"/>
      <c r="CM258" s="201"/>
      <c r="CN258" s="201"/>
      <c r="CO258" s="201"/>
      <c r="CP258" s="201"/>
      <c r="CQ258" s="201"/>
      <c r="CR258" s="201"/>
      <c r="CS258" s="201"/>
      <c r="CT258" s="201"/>
      <c r="CU258" s="201"/>
      <c r="CV258" s="201"/>
      <c r="CW258" s="201"/>
      <c r="CX258" s="201"/>
      <c r="CY258" s="201"/>
      <c r="CZ258" s="201"/>
      <c r="DA258" s="201"/>
      <c r="DB258" s="201"/>
      <c r="DC258" s="201"/>
      <c r="DD258" s="201"/>
      <c r="DE258" s="201"/>
      <c r="DF258" s="24"/>
      <c r="DG258" s="69"/>
      <c r="DH258" s="69"/>
      <c r="DI258" s="36"/>
    </row>
    <row r="259" spans="1:113" ht="15.75">
      <c r="A259" s="199"/>
      <c r="B259" s="199"/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C259" s="199"/>
      <c r="AD259" s="199"/>
      <c r="AE259" s="199"/>
      <c r="AF259" s="199"/>
      <c r="AG259" s="199"/>
      <c r="AH259" s="199"/>
      <c r="AI259" s="199"/>
      <c r="AJ259" s="199"/>
      <c r="AK259" s="199"/>
      <c r="AL259" s="199"/>
      <c r="AM259" s="199"/>
      <c r="AN259" s="199"/>
      <c r="AO259" s="199"/>
      <c r="AP259" s="199"/>
      <c r="AQ259" s="199"/>
      <c r="AR259" s="199"/>
      <c r="AS259" s="203"/>
      <c r="AT259" s="203"/>
      <c r="AU259" s="203"/>
      <c r="AV259" s="203"/>
      <c r="AW259" s="203"/>
      <c r="AX259" s="203"/>
      <c r="AY259" s="203"/>
      <c r="AZ259" s="203"/>
      <c r="BA259" s="203"/>
      <c r="BB259" s="203"/>
      <c r="BC259" s="203"/>
      <c r="BD259" s="203"/>
      <c r="BE259" s="203"/>
      <c r="BF259" s="203"/>
      <c r="BG259" s="203"/>
      <c r="BH259" s="203"/>
      <c r="BI259" s="203"/>
      <c r="BJ259" s="203"/>
      <c r="BK259" s="203"/>
      <c r="BL259" s="203"/>
      <c r="BM259" s="203"/>
      <c r="BN259" s="203"/>
      <c r="BO259" s="203"/>
      <c r="BP259" s="203"/>
      <c r="BQ259" s="203"/>
      <c r="BR259" s="203"/>
      <c r="BS259" s="203"/>
      <c r="BT259" s="173"/>
      <c r="BU259" s="160"/>
      <c r="BV259" s="160"/>
      <c r="BW259" s="160"/>
      <c r="BX259" s="160"/>
      <c r="BY259" s="160"/>
      <c r="BZ259" s="160"/>
      <c r="CA259" s="160"/>
      <c r="CB259" s="160"/>
      <c r="CC259" s="160"/>
      <c r="CD259" s="160"/>
      <c r="CE259" s="160"/>
      <c r="CF259" s="160"/>
      <c r="CG259" s="160"/>
      <c r="CH259" s="160"/>
      <c r="CI259" s="160"/>
      <c r="CJ259" s="160"/>
      <c r="CK259" s="160"/>
      <c r="CL259" s="33"/>
      <c r="CM259" s="201"/>
      <c r="CN259" s="201"/>
      <c r="CO259" s="201"/>
      <c r="CP259" s="201"/>
      <c r="CQ259" s="201"/>
      <c r="CR259" s="201"/>
      <c r="CS259" s="201"/>
      <c r="CT259" s="201"/>
      <c r="CU259" s="201"/>
      <c r="CV259" s="201"/>
      <c r="CW259" s="201"/>
      <c r="CX259" s="201"/>
      <c r="CY259" s="201"/>
      <c r="CZ259" s="201"/>
      <c r="DA259" s="201"/>
      <c r="DB259" s="201"/>
      <c r="DC259" s="201"/>
      <c r="DD259" s="201"/>
      <c r="DE259" s="201"/>
      <c r="DF259" s="24"/>
      <c r="DG259" s="69"/>
      <c r="DH259" s="69"/>
      <c r="DI259" s="36"/>
    </row>
    <row r="260" spans="1:113" ht="15.75">
      <c r="A260" s="199"/>
      <c r="B260" s="199"/>
      <c r="C260" s="199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99"/>
      <c r="AB260" s="199"/>
      <c r="AC260" s="199"/>
      <c r="AD260" s="199"/>
      <c r="AE260" s="199"/>
      <c r="AF260" s="199"/>
      <c r="AG260" s="199"/>
      <c r="AH260" s="199"/>
      <c r="AI260" s="199"/>
      <c r="AJ260" s="199"/>
      <c r="AK260" s="199"/>
      <c r="AL260" s="199"/>
      <c r="AM260" s="199"/>
      <c r="AN260" s="199"/>
      <c r="AO260" s="199"/>
      <c r="AP260" s="199"/>
      <c r="AQ260" s="199"/>
      <c r="AR260" s="199"/>
      <c r="AS260" s="197"/>
      <c r="AT260" s="197"/>
      <c r="AU260" s="197"/>
      <c r="AV260" s="197"/>
      <c r="AW260" s="197"/>
      <c r="AX260" s="197"/>
      <c r="AY260" s="197"/>
      <c r="AZ260" s="197"/>
      <c r="BA260" s="197"/>
      <c r="BB260" s="197"/>
      <c r="BC260" s="197"/>
      <c r="BD260" s="197"/>
      <c r="BE260" s="197"/>
      <c r="BF260" s="197"/>
      <c r="BG260" s="197"/>
      <c r="BH260" s="197"/>
      <c r="BI260" s="197"/>
      <c r="BJ260" s="197"/>
      <c r="BK260" s="197"/>
      <c r="BL260" s="197"/>
      <c r="BM260" s="197"/>
      <c r="BN260" s="197"/>
      <c r="BO260" s="197"/>
      <c r="BP260" s="197"/>
      <c r="BQ260" s="197"/>
      <c r="BR260" s="197"/>
      <c r="BS260" s="197"/>
      <c r="BT260" s="173"/>
      <c r="BU260" s="160"/>
      <c r="BV260" s="160"/>
      <c r="BW260" s="160"/>
      <c r="BX260" s="160"/>
      <c r="BY260" s="160"/>
      <c r="BZ260" s="160"/>
      <c r="CA260" s="160"/>
      <c r="CB260" s="160"/>
      <c r="CC260" s="160"/>
      <c r="CD260" s="160"/>
      <c r="CE260" s="160"/>
      <c r="CF260" s="160"/>
      <c r="CG260" s="160"/>
      <c r="CH260" s="160"/>
      <c r="CI260" s="160"/>
      <c r="CJ260" s="160"/>
      <c r="CK260" s="160"/>
      <c r="CL260" s="33"/>
      <c r="CM260" s="201"/>
      <c r="CN260" s="201"/>
      <c r="CO260" s="201"/>
      <c r="CP260" s="201"/>
      <c r="CQ260" s="201"/>
      <c r="CR260" s="201"/>
      <c r="CS260" s="201"/>
      <c r="CT260" s="201"/>
      <c r="CU260" s="201"/>
      <c r="CV260" s="201"/>
      <c r="CW260" s="201"/>
      <c r="CX260" s="201"/>
      <c r="CY260" s="201"/>
      <c r="CZ260" s="201"/>
      <c r="DA260" s="201"/>
      <c r="DB260" s="201"/>
      <c r="DC260" s="201"/>
      <c r="DD260" s="201"/>
      <c r="DE260" s="201"/>
      <c r="DF260" s="24"/>
      <c r="DG260" s="69"/>
      <c r="DH260" s="69"/>
      <c r="DI260" s="36"/>
    </row>
    <row r="261" spans="1:113" ht="15.75">
      <c r="A261" s="199"/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199"/>
      <c r="AF261" s="199"/>
      <c r="AG261" s="199"/>
      <c r="AH261" s="199"/>
      <c r="AI261" s="199"/>
      <c r="AJ261" s="199"/>
      <c r="AK261" s="199"/>
      <c r="AL261" s="199"/>
      <c r="AM261" s="199"/>
      <c r="AN261" s="199"/>
      <c r="AO261" s="199"/>
      <c r="AP261" s="199"/>
      <c r="AQ261" s="199"/>
      <c r="AR261" s="199"/>
      <c r="AS261" s="197"/>
      <c r="AT261" s="197"/>
      <c r="AU261" s="197"/>
      <c r="AV261" s="197"/>
      <c r="AW261" s="197"/>
      <c r="AX261" s="197"/>
      <c r="AY261" s="197"/>
      <c r="AZ261" s="197"/>
      <c r="BA261" s="197"/>
      <c r="BB261" s="197"/>
      <c r="BC261" s="197"/>
      <c r="BD261" s="197"/>
      <c r="BE261" s="197"/>
      <c r="BF261" s="197"/>
      <c r="BG261" s="197"/>
      <c r="BH261" s="197"/>
      <c r="BI261" s="197"/>
      <c r="BJ261" s="197"/>
      <c r="BK261" s="197"/>
      <c r="BL261" s="197"/>
      <c r="BM261" s="197"/>
      <c r="BN261" s="197"/>
      <c r="BO261" s="197"/>
      <c r="BP261" s="197"/>
      <c r="BQ261" s="197"/>
      <c r="BR261" s="197"/>
      <c r="BS261" s="197"/>
      <c r="BT261" s="173"/>
      <c r="BU261" s="160"/>
      <c r="BV261" s="160"/>
      <c r="BW261" s="160"/>
      <c r="BX261" s="160"/>
      <c r="BY261" s="160"/>
      <c r="BZ261" s="160"/>
      <c r="CA261" s="160"/>
      <c r="CB261" s="160"/>
      <c r="CC261" s="160"/>
      <c r="CD261" s="160"/>
      <c r="CE261" s="160"/>
      <c r="CF261" s="160"/>
      <c r="CG261" s="160"/>
      <c r="CH261" s="160"/>
      <c r="CI261" s="160"/>
      <c r="CJ261" s="160"/>
      <c r="CK261" s="160"/>
      <c r="CL261" s="33"/>
      <c r="CM261" s="201"/>
      <c r="CN261" s="201"/>
      <c r="CO261" s="201"/>
      <c r="CP261" s="201"/>
      <c r="CQ261" s="201"/>
      <c r="CR261" s="201"/>
      <c r="CS261" s="201"/>
      <c r="CT261" s="201"/>
      <c r="CU261" s="201"/>
      <c r="CV261" s="201"/>
      <c r="CW261" s="201"/>
      <c r="CX261" s="201"/>
      <c r="CY261" s="201"/>
      <c r="CZ261" s="201"/>
      <c r="DA261" s="201"/>
      <c r="DB261" s="201"/>
      <c r="DC261" s="201"/>
      <c r="DD261" s="201"/>
      <c r="DE261" s="201"/>
      <c r="DF261" s="24"/>
      <c r="DG261" s="69"/>
      <c r="DH261" s="69"/>
      <c r="DI261" s="36"/>
    </row>
    <row r="262" spans="1:113" ht="15.75">
      <c r="A262" s="199"/>
      <c r="B262" s="199"/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199"/>
      <c r="AK262" s="199"/>
      <c r="AL262" s="199"/>
      <c r="AM262" s="199"/>
      <c r="AN262" s="199"/>
      <c r="AO262" s="199"/>
      <c r="AP262" s="199"/>
      <c r="AQ262" s="199"/>
      <c r="AR262" s="199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173"/>
      <c r="BU262" s="160"/>
      <c r="BV262" s="160"/>
      <c r="BW262" s="160"/>
      <c r="BX262" s="160"/>
      <c r="BY262" s="160"/>
      <c r="BZ262" s="160"/>
      <c r="CA262" s="160"/>
      <c r="CB262" s="160"/>
      <c r="CC262" s="160"/>
      <c r="CD262" s="160"/>
      <c r="CE262" s="160"/>
      <c r="CF262" s="160"/>
      <c r="CG262" s="160"/>
      <c r="CH262" s="160"/>
      <c r="CI262" s="160"/>
      <c r="CJ262" s="160"/>
      <c r="CK262" s="160"/>
      <c r="CL262" s="33"/>
      <c r="CM262" s="201"/>
      <c r="CN262" s="201"/>
      <c r="CO262" s="201"/>
      <c r="CP262" s="201"/>
      <c r="CQ262" s="201"/>
      <c r="CR262" s="201"/>
      <c r="CS262" s="201"/>
      <c r="CT262" s="201"/>
      <c r="CU262" s="201"/>
      <c r="CV262" s="201"/>
      <c r="CW262" s="201"/>
      <c r="CX262" s="201"/>
      <c r="CY262" s="201"/>
      <c r="CZ262" s="201"/>
      <c r="DA262" s="201"/>
      <c r="DB262" s="201"/>
      <c r="DC262" s="201"/>
      <c r="DD262" s="201"/>
      <c r="DE262" s="201"/>
      <c r="DF262" s="24"/>
      <c r="DG262" s="69"/>
      <c r="DH262" s="69"/>
      <c r="DI262" s="36"/>
    </row>
    <row r="263" spans="1:113" ht="15.75">
      <c r="A263" s="198"/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  <c r="BO263" s="160"/>
      <c r="BP263" s="160"/>
      <c r="BQ263" s="160"/>
      <c r="BR263" s="160"/>
      <c r="BS263" s="160"/>
      <c r="BT263" s="160"/>
      <c r="BU263" s="160"/>
      <c r="BV263" s="160"/>
      <c r="BW263" s="160"/>
      <c r="BX263" s="160"/>
      <c r="BY263" s="160"/>
      <c r="BZ263" s="160"/>
      <c r="CA263" s="160"/>
      <c r="CB263" s="160"/>
      <c r="CC263" s="160"/>
      <c r="CD263" s="160"/>
      <c r="CE263" s="160"/>
      <c r="CF263" s="160"/>
      <c r="CG263" s="160"/>
      <c r="CH263" s="160"/>
      <c r="CI263" s="160"/>
      <c r="CJ263" s="160"/>
      <c r="CK263" s="160"/>
      <c r="CL263" s="160"/>
      <c r="CM263" s="160"/>
      <c r="CN263" s="160"/>
      <c r="CO263" s="160"/>
      <c r="CP263" s="160"/>
      <c r="CQ263" s="160"/>
      <c r="CR263" s="160"/>
      <c r="CS263" s="160"/>
      <c r="CT263" s="160"/>
      <c r="CU263" s="160"/>
      <c r="CV263" s="160"/>
      <c r="CW263" s="160"/>
      <c r="CX263" s="160"/>
      <c r="CY263" s="160"/>
      <c r="CZ263" s="160"/>
      <c r="DA263" s="160"/>
      <c r="DB263" s="160"/>
      <c r="DC263" s="160"/>
      <c r="DD263" s="160"/>
      <c r="DE263" s="160"/>
      <c r="DF263" s="76"/>
      <c r="DG263" s="69"/>
      <c r="DH263" s="69"/>
      <c r="DI263" s="36"/>
    </row>
    <row r="264" spans="1:113" ht="15.75">
      <c r="A264" s="199"/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199"/>
      <c r="AS264" s="173"/>
      <c r="AT264" s="173"/>
      <c r="AU264" s="173"/>
      <c r="AV264" s="173"/>
      <c r="AW264" s="173"/>
      <c r="AX264" s="173"/>
      <c r="AY264" s="173"/>
      <c r="AZ264" s="173"/>
      <c r="BA264" s="173"/>
      <c r="BB264" s="173"/>
      <c r="BC264" s="173"/>
      <c r="BD264" s="173"/>
      <c r="BE264" s="173"/>
      <c r="BF264" s="173"/>
      <c r="BG264" s="173"/>
      <c r="BH264" s="173"/>
      <c r="BI264" s="173"/>
      <c r="BJ264" s="173"/>
      <c r="BK264" s="173"/>
      <c r="BL264" s="173"/>
      <c r="BM264" s="173"/>
      <c r="BN264" s="173"/>
      <c r="BO264" s="173"/>
      <c r="BP264" s="173"/>
      <c r="BQ264" s="173"/>
      <c r="BR264" s="173"/>
      <c r="BS264" s="173"/>
      <c r="BT264" s="173"/>
      <c r="BU264" s="160"/>
      <c r="BV264" s="160"/>
      <c r="BW264" s="160"/>
      <c r="BX264" s="160"/>
      <c r="BY264" s="160"/>
      <c r="BZ264" s="160"/>
      <c r="CA264" s="160"/>
      <c r="CB264" s="160"/>
      <c r="CC264" s="160"/>
      <c r="CD264" s="160"/>
      <c r="CE264" s="160"/>
      <c r="CF264" s="160"/>
      <c r="CG264" s="160"/>
      <c r="CH264" s="160"/>
      <c r="CI264" s="160"/>
      <c r="CJ264" s="160"/>
      <c r="CK264" s="160"/>
      <c r="CL264" s="200"/>
      <c r="CM264" s="201"/>
      <c r="CN264" s="160"/>
      <c r="CO264" s="160"/>
      <c r="CP264" s="160"/>
      <c r="CQ264" s="160"/>
      <c r="CR264" s="160"/>
      <c r="CS264" s="160"/>
      <c r="CT264" s="160"/>
      <c r="CU264" s="160"/>
      <c r="CV264" s="160"/>
      <c r="CW264" s="160"/>
      <c r="CX264" s="160"/>
      <c r="CY264" s="160"/>
      <c r="CZ264" s="160"/>
      <c r="DA264" s="160"/>
      <c r="DB264" s="160"/>
      <c r="DC264" s="160"/>
      <c r="DD264" s="160"/>
      <c r="DE264" s="160"/>
      <c r="DF264" s="76"/>
      <c r="DG264" s="69"/>
      <c r="DH264" s="69"/>
      <c r="DI264" s="36"/>
    </row>
    <row r="265" spans="1:113" ht="15.75">
      <c r="A265" s="199"/>
      <c r="B265" s="199"/>
      <c r="C265" s="199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199"/>
      <c r="AR265" s="199"/>
      <c r="AS265" s="202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  <c r="BV265" s="160"/>
      <c r="BW265" s="160"/>
      <c r="BX265" s="160"/>
      <c r="BY265" s="160"/>
      <c r="BZ265" s="160"/>
      <c r="CA265" s="160"/>
      <c r="CB265" s="160"/>
      <c r="CC265" s="160"/>
      <c r="CD265" s="160"/>
      <c r="CE265" s="160"/>
      <c r="CF265" s="160"/>
      <c r="CG265" s="160"/>
      <c r="CH265" s="160"/>
      <c r="CI265" s="160"/>
      <c r="CJ265" s="160"/>
      <c r="CK265" s="160"/>
      <c r="CL265" s="160"/>
      <c r="CM265" s="160"/>
      <c r="CN265" s="160"/>
      <c r="CO265" s="160"/>
      <c r="CP265" s="160"/>
      <c r="CQ265" s="160"/>
      <c r="CR265" s="160"/>
      <c r="CS265" s="160"/>
      <c r="CT265" s="160"/>
      <c r="CU265" s="160"/>
      <c r="CV265" s="160"/>
      <c r="CW265" s="160"/>
      <c r="CX265" s="160"/>
      <c r="CY265" s="160"/>
      <c r="CZ265" s="160"/>
      <c r="DA265" s="160"/>
      <c r="DB265" s="160"/>
      <c r="DC265" s="160"/>
      <c r="DD265" s="160"/>
      <c r="DE265" s="160"/>
      <c r="DF265" s="76"/>
      <c r="DG265" s="69"/>
      <c r="DH265" s="79"/>
      <c r="DI265" s="36"/>
    </row>
    <row r="266" spans="1:113" ht="15.75">
      <c r="A266" s="198"/>
      <c r="B266" s="198"/>
      <c r="C266" s="198"/>
      <c r="D266" s="198"/>
      <c r="E266" s="198"/>
      <c r="F266" s="198"/>
      <c r="G266" s="198"/>
      <c r="H266" s="198"/>
      <c r="I266" s="198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198"/>
      <c r="AT266" s="198"/>
      <c r="AU266" s="198"/>
      <c r="AV266" s="198"/>
      <c r="AW266" s="198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  <c r="BZ266" s="198"/>
      <c r="CA266" s="198"/>
      <c r="CB266" s="198"/>
      <c r="CC266" s="198"/>
      <c r="CD266" s="198"/>
      <c r="CE266" s="198"/>
      <c r="CF266" s="198"/>
      <c r="CG266" s="198"/>
      <c r="CH266" s="198"/>
      <c r="CI266" s="198"/>
      <c r="CJ266" s="198"/>
      <c r="CK266" s="198"/>
      <c r="CL266" s="198"/>
      <c r="CM266" s="198"/>
      <c r="CN266" s="198"/>
      <c r="CO266" s="198"/>
      <c r="CP266" s="198"/>
      <c r="CQ266" s="198"/>
      <c r="CR266" s="198"/>
      <c r="CS266" s="198"/>
      <c r="CT266" s="198"/>
      <c r="CU266" s="198"/>
      <c r="CV266" s="198"/>
      <c r="CW266" s="198"/>
      <c r="CX266" s="198"/>
      <c r="CY266" s="198"/>
      <c r="CZ266" s="198"/>
      <c r="DA266" s="198"/>
      <c r="DB266" s="198"/>
      <c r="DC266" s="198"/>
      <c r="DD266" s="198"/>
      <c r="DE266" s="198"/>
      <c r="DF266" s="76"/>
      <c r="DG266" s="69"/>
      <c r="DH266" s="69"/>
      <c r="DI266" s="36"/>
    </row>
    <row r="267" spans="1:113" ht="15.75">
      <c r="A267" s="199"/>
      <c r="B267" s="199"/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  <c r="Z267" s="199"/>
      <c r="AA267" s="199"/>
      <c r="AB267" s="199"/>
      <c r="AC267" s="199"/>
      <c r="AD267" s="199"/>
      <c r="AE267" s="199"/>
      <c r="AF267" s="199"/>
      <c r="AG267" s="199"/>
      <c r="AH267" s="199"/>
      <c r="AI267" s="199"/>
      <c r="AJ267" s="199"/>
      <c r="AK267" s="199"/>
      <c r="AL267" s="199"/>
      <c r="AM267" s="199"/>
      <c r="AN267" s="199"/>
      <c r="AO267" s="199"/>
      <c r="AP267" s="199"/>
      <c r="AQ267" s="199"/>
      <c r="AR267" s="199"/>
      <c r="AS267" s="197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  <c r="BJ267" s="160"/>
      <c r="BK267" s="160"/>
      <c r="BL267" s="160"/>
      <c r="BM267" s="160"/>
      <c r="BN267" s="160"/>
      <c r="BO267" s="160"/>
      <c r="BP267" s="160"/>
      <c r="BQ267" s="160"/>
      <c r="BR267" s="160"/>
      <c r="BS267" s="160"/>
      <c r="BT267" s="173"/>
      <c r="BU267" s="160"/>
      <c r="BV267" s="160"/>
      <c r="BW267" s="160"/>
      <c r="BX267" s="160"/>
      <c r="BY267" s="160"/>
      <c r="BZ267" s="160"/>
      <c r="CA267" s="160"/>
      <c r="CB267" s="160"/>
      <c r="CC267" s="160"/>
      <c r="CD267" s="160"/>
      <c r="CE267" s="160"/>
      <c r="CF267" s="160"/>
      <c r="CG267" s="160"/>
      <c r="CH267" s="160"/>
      <c r="CI267" s="160"/>
      <c r="CJ267" s="160"/>
      <c r="CK267" s="160"/>
      <c r="CL267" s="200"/>
      <c r="CM267" s="201"/>
      <c r="CN267" s="204"/>
      <c r="CO267" s="204"/>
      <c r="CP267" s="204"/>
      <c r="CQ267" s="204"/>
      <c r="CR267" s="204"/>
      <c r="CS267" s="204"/>
      <c r="CT267" s="204"/>
      <c r="CU267" s="204"/>
      <c r="CV267" s="204"/>
      <c r="CW267" s="204"/>
      <c r="CX267" s="204"/>
      <c r="CY267" s="204"/>
      <c r="CZ267" s="204"/>
      <c r="DA267" s="204"/>
      <c r="DB267" s="204"/>
      <c r="DC267" s="204"/>
      <c r="DD267" s="204"/>
      <c r="DE267" s="204"/>
      <c r="DF267" s="81"/>
      <c r="DG267" s="69"/>
      <c r="DH267" s="69"/>
      <c r="DI267" s="36"/>
    </row>
    <row r="268" spans="1:113" ht="15.75">
      <c r="A268" s="199"/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199"/>
      <c r="AK268" s="199"/>
      <c r="AL268" s="199"/>
      <c r="AM268" s="199"/>
      <c r="AN268" s="199"/>
      <c r="AO268" s="199"/>
      <c r="AP268" s="199"/>
      <c r="AQ268" s="199"/>
      <c r="AR268" s="199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  <c r="BJ268" s="160"/>
      <c r="BK268" s="160"/>
      <c r="BL268" s="160"/>
      <c r="BM268" s="160"/>
      <c r="BN268" s="160"/>
      <c r="BO268" s="160"/>
      <c r="BP268" s="160"/>
      <c r="BQ268" s="160"/>
      <c r="BR268" s="160"/>
      <c r="BS268" s="160"/>
      <c r="BT268" s="160"/>
      <c r="BU268" s="160"/>
      <c r="BV268" s="160"/>
      <c r="BW268" s="160"/>
      <c r="BX268" s="160"/>
      <c r="BY268" s="160"/>
      <c r="BZ268" s="160"/>
      <c r="CA268" s="160"/>
      <c r="CB268" s="160"/>
      <c r="CC268" s="160"/>
      <c r="CD268" s="160"/>
      <c r="CE268" s="160"/>
      <c r="CF268" s="160"/>
      <c r="CG268" s="160"/>
      <c r="CH268" s="160"/>
      <c r="CI268" s="160"/>
      <c r="CJ268" s="160"/>
      <c r="CK268" s="160"/>
      <c r="CL268" s="160"/>
      <c r="CM268" s="204"/>
      <c r="CN268" s="204"/>
      <c r="CO268" s="204"/>
      <c r="CP268" s="204"/>
      <c r="CQ268" s="204"/>
      <c r="CR268" s="204"/>
      <c r="CS268" s="204"/>
      <c r="CT268" s="204"/>
      <c r="CU268" s="204"/>
      <c r="CV268" s="204"/>
      <c r="CW268" s="204"/>
      <c r="CX268" s="204"/>
      <c r="CY268" s="204"/>
      <c r="CZ268" s="204"/>
      <c r="DA268" s="204"/>
      <c r="DB268" s="204"/>
      <c r="DC268" s="204"/>
      <c r="DD268" s="204"/>
      <c r="DE268" s="204"/>
      <c r="DF268" s="76"/>
      <c r="DG268" s="69"/>
      <c r="DH268" s="69"/>
      <c r="DI268" s="36"/>
    </row>
    <row r="269" spans="1:113" ht="15.75">
      <c r="A269" s="199"/>
      <c r="B269" s="206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  <c r="AK269" s="206"/>
      <c r="AL269" s="206"/>
      <c r="AM269" s="206"/>
      <c r="AN269" s="206"/>
      <c r="AO269" s="206"/>
      <c r="AP269" s="206"/>
      <c r="AQ269" s="206"/>
      <c r="AR269" s="206"/>
      <c r="AS269" s="197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73"/>
      <c r="BU269" s="160"/>
      <c r="BV269" s="160"/>
      <c r="BW269" s="160"/>
      <c r="BX269" s="160"/>
      <c r="BY269" s="160"/>
      <c r="BZ269" s="160"/>
      <c r="CA269" s="160"/>
      <c r="CB269" s="160"/>
      <c r="CC269" s="160"/>
      <c r="CD269" s="160"/>
      <c r="CE269" s="160"/>
      <c r="CF269" s="160"/>
      <c r="CG269" s="160"/>
      <c r="CH269" s="160"/>
      <c r="CI269" s="160"/>
      <c r="CJ269" s="160"/>
      <c r="CK269" s="160"/>
      <c r="CL269" s="200"/>
      <c r="CM269" s="201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76"/>
      <c r="DG269" s="69"/>
      <c r="DH269" s="79"/>
      <c r="DI269" s="36"/>
    </row>
    <row r="270" spans="1:113" ht="15.75">
      <c r="A270" s="206"/>
      <c r="B270" s="206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206"/>
      <c r="AM270" s="206"/>
      <c r="AN270" s="206"/>
      <c r="AO270" s="206"/>
      <c r="AP270" s="206"/>
      <c r="AQ270" s="206"/>
      <c r="AR270" s="206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  <c r="BL270" s="160"/>
      <c r="BM270" s="160"/>
      <c r="BN270" s="160"/>
      <c r="BO270" s="160"/>
      <c r="BP270" s="160"/>
      <c r="BQ270" s="160"/>
      <c r="BR270" s="160"/>
      <c r="BS270" s="160"/>
      <c r="BT270" s="160"/>
      <c r="BU270" s="160"/>
      <c r="BV270" s="160"/>
      <c r="BW270" s="160"/>
      <c r="BX270" s="160"/>
      <c r="BY270" s="160"/>
      <c r="BZ270" s="160"/>
      <c r="CA270" s="160"/>
      <c r="CB270" s="160"/>
      <c r="CC270" s="160"/>
      <c r="CD270" s="160"/>
      <c r="CE270" s="160"/>
      <c r="CF270" s="160"/>
      <c r="CG270" s="160"/>
      <c r="CH270" s="160"/>
      <c r="CI270" s="160"/>
      <c r="CJ270" s="160"/>
      <c r="CK270" s="160"/>
      <c r="CL270" s="160"/>
      <c r="CM270" s="204"/>
      <c r="CN270" s="204"/>
      <c r="CO270" s="204"/>
      <c r="CP270" s="204"/>
      <c r="CQ270" s="204"/>
      <c r="CR270" s="204"/>
      <c r="CS270" s="204"/>
      <c r="CT270" s="204"/>
      <c r="CU270" s="204"/>
      <c r="CV270" s="204"/>
      <c r="CW270" s="204"/>
      <c r="CX270" s="204"/>
      <c r="CY270" s="204"/>
      <c r="CZ270" s="204"/>
      <c r="DA270" s="204"/>
      <c r="DB270" s="204"/>
      <c r="DC270" s="204"/>
      <c r="DD270" s="204"/>
      <c r="DE270" s="204"/>
      <c r="DF270" s="76"/>
      <c r="DG270" s="69"/>
      <c r="DH270" s="69"/>
      <c r="DI270" s="36"/>
    </row>
    <row r="271" spans="1:113" ht="15.75">
      <c r="A271" s="198"/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05"/>
      <c r="BO271" s="205"/>
      <c r="BP271" s="205"/>
      <c r="BQ271" s="205"/>
      <c r="BR271" s="205"/>
      <c r="BS271" s="205"/>
      <c r="BT271" s="205"/>
      <c r="BU271" s="205"/>
      <c r="BV271" s="205"/>
      <c r="BW271" s="205"/>
      <c r="BX271" s="205"/>
      <c r="BY271" s="205"/>
      <c r="BZ271" s="205"/>
      <c r="CA271" s="205"/>
      <c r="CB271" s="205"/>
      <c r="CC271" s="205"/>
      <c r="CD271" s="205"/>
      <c r="CE271" s="205"/>
      <c r="CF271" s="205"/>
      <c r="CG271" s="205"/>
      <c r="CH271" s="205"/>
      <c r="CI271" s="205"/>
      <c r="CJ271" s="205"/>
      <c r="CK271" s="205"/>
      <c r="CL271" s="205"/>
      <c r="CM271" s="205"/>
      <c r="CN271" s="205"/>
      <c r="CO271" s="205"/>
      <c r="CP271" s="205"/>
      <c r="CQ271" s="205"/>
      <c r="CR271" s="205"/>
      <c r="CS271" s="205"/>
      <c r="CT271" s="205"/>
      <c r="CU271" s="205"/>
      <c r="CV271" s="205"/>
      <c r="CW271" s="205"/>
      <c r="CX271" s="205"/>
      <c r="CY271" s="205"/>
      <c r="CZ271" s="205"/>
      <c r="DA271" s="205"/>
      <c r="DB271" s="205"/>
      <c r="DC271" s="205"/>
      <c r="DD271" s="205"/>
      <c r="DE271" s="205"/>
      <c r="DF271" s="76"/>
      <c r="DG271" s="69"/>
      <c r="DH271" s="69"/>
      <c r="DI271" s="36"/>
    </row>
    <row r="272" spans="1:113" ht="15.75">
      <c r="A272" s="199"/>
      <c r="B272" s="199"/>
      <c r="C272" s="199"/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199"/>
      <c r="AK272" s="199"/>
      <c r="AL272" s="199"/>
      <c r="AM272" s="199"/>
      <c r="AN272" s="199"/>
      <c r="AO272" s="199"/>
      <c r="AP272" s="199"/>
      <c r="AQ272" s="199"/>
      <c r="AR272" s="199"/>
      <c r="AS272" s="197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  <c r="BL272" s="160"/>
      <c r="BM272" s="160"/>
      <c r="BN272" s="160"/>
      <c r="BO272" s="160"/>
      <c r="BP272" s="160"/>
      <c r="BQ272" s="160"/>
      <c r="BR272" s="160"/>
      <c r="BS272" s="160"/>
      <c r="BT272" s="173"/>
      <c r="BU272" s="160"/>
      <c r="BV272" s="160"/>
      <c r="BW272" s="160"/>
      <c r="BX272" s="160"/>
      <c r="BY272" s="160"/>
      <c r="BZ272" s="160"/>
      <c r="CA272" s="160"/>
      <c r="CB272" s="160"/>
      <c r="CC272" s="160"/>
      <c r="CD272" s="160"/>
      <c r="CE272" s="160"/>
      <c r="CF272" s="160"/>
      <c r="CG272" s="160"/>
      <c r="CH272" s="160"/>
      <c r="CI272" s="160"/>
      <c r="CJ272" s="160"/>
      <c r="CK272" s="160"/>
      <c r="CL272" s="200"/>
      <c r="CM272" s="201"/>
      <c r="CN272" s="160"/>
      <c r="CO272" s="160"/>
      <c r="CP272" s="160"/>
      <c r="CQ272" s="160"/>
      <c r="CR272" s="160"/>
      <c r="CS272" s="160"/>
      <c r="CT272" s="160"/>
      <c r="CU272" s="160"/>
      <c r="CV272" s="160"/>
      <c r="CW272" s="160"/>
      <c r="CX272" s="160"/>
      <c r="CY272" s="160"/>
      <c r="CZ272" s="160"/>
      <c r="DA272" s="160"/>
      <c r="DB272" s="160"/>
      <c r="DC272" s="160"/>
      <c r="DD272" s="160"/>
      <c r="DE272" s="160"/>
      <c r="DF272" s="81"/>
      <c r="DG272" s="69"/>
      <c r="DH272" s="69"/>
      <c r="DI272" s="36"/>
    </row>
    <row r="273" spans="1:113" ht="15.75">
      <c r="A273" s="199"/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99"/>
      <c r="AK273" s="199"/>
      <c r="AL273" s="199"/>
      <c r="AM273" s="199"/>
      <c r="AN273" s="199"/>
      <c r="AO273" s="199"/>
      <c r="AP273" s="199"/>
      <c r="AQ273" s="199"/>
      <c r="AR273" s="199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  <c r="BV273" s="160"/>
      <c r="BW273" s="160"/>
      <c r="BX273" s="160"/>
      <c r="BY273" s="160"/>
      <c r="BZ273" s="160"/>
      <c r="CA273" s="160"/>
      <c r="CB273" s="160"/>
      <c r="CC273" s="160"/>
      <c r="CD273" s="160"/>
      <c r="CE273" s="160"/>
      <c r="CF273" s="160"/>
      <c r="CG273" s="160"/>
      <c r="CH273" s="160"/>
      <c r="CI273" s="160"/>
      <c r="CJ273" s="160"/>
      <c r="CK273" s="160"/>
      <c r="CL273" s="160"/>
      <c r="CM273" s="160"/>
      <c r="CN273" s="160"/>
      <c r="CO273" s="160"/>
      <c r="CP273" s="160"/>
      <c r="CQ273" s="160"/>
      <c r="CR273" s="160"/>
      <c r="CS273" s="160"/>
      <c r="CT273" s="160"/>
      <c r="CU273" s="160"/>
      <c r="CV273" s="160"/>
      <c r="CW273" s="160"/>
      <c r="CX273" s="160"/>
      <c r="CY273" s="160"/>
      <c r="CZ273" s="160"/>
      <c r="DA273" s="160"/>
      <c r="DB273" s="160"/>
      <c r="DC273" s="160"/>
      <c r="DD273" s="160"/>
      <c r="DE273" s="160"/>
      <c r="DF273" s="76"/>
      <c r="DG273" s="69"/>
      <c r="DH273" s="79"/>
      <c r="DI273" s="36"/>
    </row>
    <row r="274" spans="1:113" ht="15.75">
      <c r="A274" s="198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60"/>
      <c r="BW274" s="160"/>
      <c r="BX274" s="160"/>
      <c r="BY274" s="160"/>
      <c r="BZ274" s="160"/>
      <c r="CA274" s="160"/>
      <c r="CB274" s="160"/>
      <c r="CC274" s="160"/>
      <c r="CD274" s="160"/>
      <c r="CE274" s="160"/>
      <c r="CF274" s="160"/>
      <c r="CG274" s="160"/>
      <c r="CH274" s="160"/>
      <c r="CI274" s="160"/>
      <c r="CJ274" s="160"/>
      <c r="CK274" s="160"/>
      <c r="CL274" s="160"/>
      <c r="CM274" s="160"/>
      <c r="CN274" s="160"/>
      <c r="CO274" s="160"/>
      <c r="CP274" s="160"/>
      <c r="CQ274" s="160"/>
      <c r="CR274" s="160"/>
      <c r="CS274" s="160"/>
      <c r="CT274" s="160"/>
      <c r="CU274" s="160"/>
      <c r="CV274" s="160"/>
      <c r="CW274" s="160"/>
      <c r="CX274" s="160"/>
      <c r="CY274" s="160"/>
      <c r="CZ274" s="160"/>
      <c r="DA274" s="160"/>
      <c r="DB274" s="160"/>
      <c r="DC274" s="160"/>
      <c r="DD274" s="160"/>
      <c r="DE274" s="160"/>
      <c r="DF274" s="76"/>
      <c r="DG274" s="69"/>
      <c r="DH274" s="79"/>
      <c r="DI274" s="36"/>
    </row>
    <row r="275" spans="1:113" ht="15.75">
      <c r="A275" s="199"/>
      <c r="B275" s="199"/>
      <c r="C275" s="199"/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  <c r="AC275" s="199"/>
      <c r="AD275" s="199"/>
      <c r="AE275" s="199"/>
      <c r="AF275" s="199"/>
      <c r="AG275" s="199"/>
      <c r="AH275" s="199"/>
      <c r="AI275" s="199"/>
      <c r="AJ275" s="199"/>
      <c r="AK275" s="199"/>
      <c r="AL275" s="199"/>
      <c r="AM275" s="199"/>
      <c r="AN275" s="199"/>
      <c r="AO275" s="199"/>
      <c r="AP275" s="199"/>
      <c r="AQ275" s="199"/>
      <c r="AR275" s="199"/>
      <c r="AS275" s="173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73"/>
      <c r="BU275" s="160"/>
      <c r="BV275" s="160"/>
      <c r="BW275" s="160"/>
      <c r="BX275" s="160"/>
      <c r="BY275" s="160"/>
      <c r="BZ275" s="160"/>
      <c r="CA275" s="160"/>
      <c r="CB275" s="160"/>
      <c r="CC275" s="160"/>
      <c r="CD275" s="160"/>
      <c r="CE275" s="160"/>
      <c r="CF275" s="160"/>
      <c r="CG275" s="160"/>
      <c r="CH275" s="160"/>
      <c r="CI275" s="160"/>
      <c r="CJ275" s="160"/>
      <c r="CK275" s="160"/>
      <c r="CL275" s="33"/>
      <c r="CM275" s="207"/>
      <c r="CN275" s="160"/>
      <c r="CO275" s="160"/>
      <c r="CP275" s="160"/>
      <c r="CQ275" s="160"/>
      <c r="CR275" s="160"/>
      <c r="CS275" s="160"/>
      <c r="CT275" s="160"/>
      <c r="CU275" s="160"/>
      <c r="CV275" s="160"/>
      <c r="CW275" s="160"/>
      <c r="CX275" s="160"/>
      <c r="CY275" s="160"/>
      <c r="CZ275" s="160"/>
      <c r="DA275" s="160"/>
      <c r="DB275" s="160"/>
      <c r="DC275" s="160"/>
      <c r="DD275" s="160"/>
      <c r="DE275" s="160"/>
      <c r="DF275" s="76"/>
      <c r="DG275" s="69"/>
      <c r="DH275" s="79"/>
      <c r="DI275" s="36"/>
    </row>
    <row r="276" spans="1:113" ht="15.75">
      <c r="A276" s="198"/>
      <c r="B276" s="197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  <c r="AR276" s="197"/>
      <c r="AS276" s="197"/>
      <c r="AT276" s="197"/>
      <c r="AU276" s="197"/>
      <c r="AV276" s="197"/>
      <c r="AW276" s="197"/>
      <c r="AX276" s="197"/>
      <c r="AY276" s="197"/>
      <c r="AZ276" s="197"/>
      <c r="BA276" s="197"/>
      <c r="BB276" s="197"/>
      <c r="BC276" s="197"/>
      <c r="BD276" s="197"/>
      <c r="BE276" s="197"/>
      <c r="BF276" s="197"/>
      <c r="BG276" s="197"/>
      <c r="BH276" s="197"/>
      <c r="BI276" s="197"/>
      <c r="BJ276" s="197"/>
      <c r="BK276" s="197"/>
      <c r="BL276" s="197"/>
      <c r="BM276" s="197"/>
      <c r="BN276" s="197"/>
      <c r="BO276" s="197"/>
      <c r="BP276" s="197"/>
      <c r="BQ276" s="197"/>
      <c r="BR276" s="197"/>
      <c r="BS276" s="197"/>
      <c r="BT276" s="197"/>
      <c r="BU276" s="197"/>
      <c r="BV276" s="197"/>
      <c r="BW276" s="197"/>
      <c r="BX276" s="197"/>
      <c r="BY276" s="197"/>
      <c r="BZ276" s="197"/>
      <c r="CA276" s="197"/>
      <c r="CB276" s="197"/>
      <c r="CC276" s="197"/>
      <c r="CD276" s="197"/>
      <c r="CE276" s="197"/>
      <c r="CF276" s="197"/>
      <c r="CG276" s="197"/>
      <c r="CH276" s="197"/>
      <c r="CI276" s="197"/>
      <c r="CJ276" s="197"/>
      <c r="CK276" s="197"/>
      <c r="CL276" s="197"/>
      <c r="CM276" s="197"/>
      <c r="CN276" s="197"/>
      <c r="CO276" s="197"/>
      <c r="CP276" s="197"/>
      <c r="CQ276" s="197"/>
      <c r="CR276" s="197"/>
      <c r="CS276" s="197"/>
      <c r="CT276" s="197"/>
      <c r="CU276" s="197"/>
      <c r="CV276" s="197"/>
      <c r="CW276" s="197"/>
      <c r="CX276" s="197"/>
      <c r="CY276" s="197"/>
      <c r="CZ276" s="197"/>
      <c r="DA276" s="197"/>
      <c r="DB276" s="197"/>
      <c r="DC276" s="197"/>
      <c r="DD276" s="197"/>
      <c r="DE276" s="197"/>
      <c r="DF276" s="76"/>
      <c r="DG276" s="68"/>
      <c r="DH276" s="68"/>
      <c r="DI276" s="36"/>
    </row>
    <row r="277" spans="1:113" ht="15.75">
      <c r="A277" s="197"/>
      <c r="B277" s="197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  <c r="AR277" s="197"/>
      <c r="AS277" s="173"/>
      <c r="AT277" s="173"/>
      <c r="AU277" s="173"/>
      <c r="AV277" s="173"/>
      <c r="AW277" s="173"/>
      <c r="AX277" s="173"/>
      <c r="AY277" s="173"/>
      <c r="AZ277" s="173"/>
      <c r="BA277" s="173"/>
      <c r="BB277" s="173"/>
      <c r="BC277" s="173"/>
      <c r="BD277" s="173"/>
      <c r="BE277" s="173"/>
      <c r="BF277" s="173"/>
      <c r="BG277" s="173"/>
      <c r="BH277" s="173"/>
      <c r="BI277" s="173"/>
      <c r="BJ277" s="173"/>
      <c r="BK277" s="173"/>
      <c r="BL277" s="173"/>
      <c r="BM277" s="173"/>
      <c r="BN277" s="173"/>
      <c r="BO277" s="173"/>
      <c r="BP277" s="173"/>
      <c r="BQ277" s="173"/>
      <c r="BR277" s="173"/>
      <c r="BS277" s="173"/>
      <c r="BT277" s="173"/>
      <c r="BU277" s="173"/>
      <c r="BV277" s="173"/>
      <c r="BW277" s="173"/>
      <c r="BX277" s="173"/>
      <c r="BY277" s="173"/>
      <c r="BZ277" s="173"/>
      <c r="CA277" s="173"/>
      <c r="CB277" s="173"/>
      <c r="CC277" s="173"/>
      <c r="CD277" s="173"/>
      <c r="CE277" s="173"/>
      <c r="CF277" s="173"/>
      <c r="CG277" s="173"/>
      <c r="CH277" s="173"/>
      <c r="CI277" s="173"/>
      <c r="CJ277" s="173"/>
      <c r="CK277" s="173"/>
      <c r="CL277" s="33"/>
      <c r="CM277" s="207"/>
      <c r="CN277" s="207"/>
      <c r="CO277" s="207"/>
      <c r="CP277" s="207"/>
      <c r="CQ277" s="207"/>
      <c r="CR277" s="207"/>
      <c r="CS277" s="207"/>
      <c r="CT277" s="207"/>
      <c r="CU277" s="207"/>
      <c r="CV277" s="207"/>
      <c r="CW277" s="207"/>
      <c r="CX277" s="207"/>
      <c r="CY277" s="207"/>
      <c r="CZ277" s="207"/>
      <c r="DA277" s="207"/>
      <c r="DB277" s="207"/>
      <c r="DC277" s="207"/>
      <c r="DD277" s="207"/>
      <c r="DE277" s="207"/>
      <c r="DF277" s="76"/>
      <c r="DG277" s="68"/>
      <c r="DH277" s="68"/>
      <c r="DI277" s="36"/>
    </row>
    <row r="278" spans="1:113" ht="15.75">
      <c r="A278" s="197"/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73"/>
      <c r="AT278" s="173"/>
      <c r="AU278" s="173"/>
      <c r="AV278" s="173"/>
      <c r="AW278" s="173"/>
      <c r="AX278" s="173"/>
      <c r="AY278" s="173"/>
      <c r="AZ278" s="173"/>
      <c r="BA278" s="173"/>
      <c r="BB278" s="173"/>
      <c r="BC278" s="173"/>
      <c r="BD278" s="173"/>
      <c r="BE278" s="173"/>
      <c r="BF278" s="173"/>
      <c r="BG278" s="173"/>
      <c r="BH278" s="173"/>
      <c r="BI278" s="173"/>
      <c r="BJ278" s="173"/>
      <c r="BK278" s="173"/>
      <c r="BL278" s="173"/>
      <c r="BM278" s="173"/>
      <c r="BN278" s="173"/>
      <c r="BO278" s="173"/>
      <c r="BP278" s="173"/>
      <c r="BQ278" s="173"/>
      <c r="BR278" s="173"/>
      <c r="BS278" s="173"/>
      <c r="BT278" s="173"/>
      <c r="BU278" s="173"/>
      <c r="BV278" s="173"/>
      <c r="BW278" s="173"/>
      <c r="BX278" s="173"/>
      <c r="BY278" s="173"/>
      <c r="BZ278" s="173"/>
      <c r="CA278" s="173"/>
      <c r="CB278" s="173"/>
      <c r="CC278" s="173"/>
      <c r="CD278" s="173"/>
      <c r="CE278" s="173"/>
      <c r="CF278" s="173"/>
      <c r="CG278" s="173"/>
      <c r="CH278" s="173"/>
      <c r="CI278" s="173"/>
      <c r="CJ278" s="173"/>
      <c r="CK278" s="173"/>
      <c r="CL278" s="33"/>
      <c r="CM278" s="82"/>
      <c r="CN278" s="173"/>
      <c r="CO278" s="173"/>
      <c r="CP278" s="173"/>
      <c r="CQ278" s="173"/>
      <c r="CR278" s="173"/>
      <c r="CS278" s="173"/>
      <c r="CT278" s="173"/>
      <c r="CU278" s="173"/>
      <c r="CV278" s="173"/>
      <c r="CW278" s="173"/>
      <c r="CX278" s="173"/>
      <c r="CY278" s="173"/>
      <c r="CZ278" s="173"/>
      <c r="DA278" s="173"/>
      <c r="DB278" s="173"/>
      <c r="DC278" s="173"/>
      <c r="DD278" s="173"/>
      <c r="DE278" s="173"/>
      <c r="DF278" s="76"/>
      <c r="DG278" s="68"/>
      <c r="DH278" s="68"/>
      <c r="DI278" s="36"/>
    </row>
    <row r="279" spans="1:113" ht="15.75">
      <c r="A279" s="197"/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73"/>
      <c r="AT279" s="173"/>
      <c r="AU279" s="173"/>
      <c r="AV279" s="173"/>
      <c r="AW279" s="173"/>
      <c r="AX279" s="173"/>
      <c r="AY279" s="173"/>
      <c r="AZ279" s="173"/>
      <c r="BA279" s="173"/>
      <c r="BB279" s="173"/>
      <c r="BC279" s="173"/>
      <c r="BD279" s="173"/>
      <c r="BE279" s="173"/>
      <c r="BF279" s="173"/>
      <c r="BG279" s="173"/>
      <c r="BH279" s="173"/>
      <c r="BI279" s="173"/>
      <c r="BJ279" s="173"/>
      <c r="BK279" s="173"/>
      <c r="BL279" s="173"/>
      <c r="BM279" s="173"/>
      <c r="BN279" s="173"/>
      <c r="BO279" s="173"/>
      <c r="BP279" s="173"/>
      <c r="BQ279" s="173"/>
      <c r="BR279" s="173"/>
      <c r="BS279" s="173"/>
      <c r="BT279" s="173"/>
      <c r="BU279" s="173"/>
      <c r="BV279" s="173"/>
      <c r="BW279" s="173"/>
      <c r="BX279" s="173"/>
      <c r="BY279" s="173"/>
      <c r="BZ279" s="173"/>
      <c r="CA279" s="173"/>
      <c r="CB279" s="173"/>
      <c r="CC279" s="173"/>
      <c r="CD279" s="173"/>
      <c r="CE279" s="173"/>
      <c r="CF279" s="173"/>
      <c r="CG279" s="173"/>
      <c r="CH279" s="173"/>
      <c r="CI279" s="173"/>
      <c r="CJ279" s="173"/>
      <c r="CK279" s="173"/>
      <c r="CL279" s="33"/>
      <c r="CM279" s="82"/>
      <c r="CN279" s="200"/>
      <c r="CO279" s="173"/>
      <c r="CP279" s="173"/>
      <c r="CQ279" s="173"/>
      <c r="CR279" s="173"/>
      <c r="CS279" s="173"/>
      <c r="CT279" s="173"/>
      <c r="CU279" s="173"/>
      <c r="CV279" s="173"/>
      <c r="CW279" s="173"/>
      <c r="CX279" s="173"/>
      <c r="CY279" s="173"/>
      <c r="CZ279" s="173"/>
      <c r="DA279" s="173"/>
      <c r="DB279" s="173"/>
      <c r="DC279" s="173"/>
      <c r="DD279" s="173"/>
      <c r="DE279" s="173"/>
      <c r="DF279" s="76"/>
      <c r="DG279" s="68"/>
      <c r="DH279" s="79"/>
      <c r="DI279" s="36"/>
    </row>
    <row r="280" spans="1:113" ht="15.75">
      <c r="A280" s="198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60"/>
      <c r="BW280" s="160"/>
      <c r="BX280" s="160"/>
      <c r="BY280" s="160"/>
      <c r="BZ280" s="160"/>
      <c r="CA280" s="160"/>
      <c r="CB280" s="160"/>
      <c r="CC280" s="160"/>
      <c r="CD280" s="160"/>
      <c r="CE280" s="160"/>
      <c r="CF280" s="160"/>
      <c r="CG280" s="160"/>
      <c r="CH280" s="160"/>
      <c r="CI280" s="160"/>
      <c r="CJ280" s="160"/>
      <c r="CK280" s="160"/>
      <c r="CL280" s="160"/>
      <c r="CM280" s="160"/>
      <c r="CN280" s="160"/>
      <c r="CO280" s="160"/>
      <c r="CP280" s="160"/>
      <c r="CQ280" s="160"/>
      <c r="CR280" s="160"/>
      <c r="CS280" s="160"/>
      <c r="CT280" s="160"/>
      <c r="CU280" s="160"/>
      <c r="CV280" s="160"/>
      <c r="CW280" s="160"/>
      <c r="CX280" s="160"/>
      <c r="CY280" s="160"/>
      <c r="CZ280" s="160"/>
      <c r="DA280" s="160"/>
      <c r="DB280" s="160"/>
      <c r="DC280" s="160"/>
      <c r="DD280" s="160"/>
      <c r="DE280" s="160"/>
      <c r="DF280" s="76"/>
      <c r="DG280" s="69"/>
      <c r="DH280" s="69"/>
      <c r="DI280" s="36"/>
    </row>
    <row r="281" spans="1:113" ht="15.75">
      <c r="A281" s="198"/>
      <c r="B281" s="205"/>
      <c r="C281" s="205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8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05"/>
      <c r="BO281" s="205"/>
      <c r="BP281" s="205"/>
      <c r="BQ281" s="205"/>
      <c r="BR281" s="205"/>
      <c r="BS281" s="205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4"/>
      <c r="CM281" s="209"/>
      <c r="CN281" s="208"/>
      <c r="CO281" s="208"/>
      <c r="CP281" s="208"/>
      <c r="CQ281" s="208"/>
      <c r="CR281" s="208"/>
      <c r="CS281" s="208"/>
      <c r="CT281" s="208"/>
      <c r="CU281" s="208"/>
      <c r="CV281" s="208"/>
      <c r="CW281" s="208"/>
      <c r="CX281" s="208"/>
      <c r="CY281" s="208"/>
      <c r="CZ281" s="208"/>
      <c r="DA281" s="208"/>
      <c r="DB281" s="208"/>
      <c r="DC281" s="208"/>
      <c r="DD281" s="208"/>
      <c r="DE281" s="208"/>
      <c r="DF281" s="76"/>
      <c r="DG281" s="69"/>
      <c r="DH281" s="69"/>
      <c r="DI281" s="36"/>
    </row>
    <row r="282" spans="1:113" ht="15.75">
      <c r="A282" s="2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25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33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76"/>
      <c r="DG282" s="69"/>
      <c r="DH282" s="69"/>
      <c r="DI282" s="36"/>
    </row>
    <row r="283" spans="1:113" ht="15.75">
      <c r="A283" s="68"/>
      <c r="B283" s="68"/>
      <c r="C283" s="68"/>
      <c r="D283" s="68"/>
      <c r="E283" s="68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  <c r="DF283" s="68"/>
      <c r="DG283" s="69"/>
      <c r="DH283" s="69"/>
      <c r="DI283" s="36"/>
    </row>
    <row r="284" spans="1:113" ht="15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68"/>
      <c r="DG284" s="69"/>
      <c r="DH284" s="69"/>
      <c r="DI284" s="36"/>
    </row>
  </sheetData>
  <sheetProtection/>
  <mergeCells count="617">
    <mergeCell ref="A280:DE280"/>
    <mergeCell ref="A281:AR281"/>
    <mergeCell ref="AS281:BS281"/>
    <mergeCell ref="CM281:DE281"/>
    <mergeCell ref="A278:AR278"/>
    <mergeCell ref="AS278:BS278"/>
    <mergeCell ref="BT278:CK278"/>
    <mergeCell ref="CN278:DE278"/>
    <mergeCell ref="A279:AR279"/>
    <mergeCell ref="AS279:BS279"/>
    <mergeCell ref="BT279:CK279"/>
    <mergeCell ref="CN279:DE279"/>
    <mergeCell ref="A275:AR275"/>
    <mergeCell ref="AS275:BS275"/>
    <mergeCell ref="BT275:CK275"/>
    <mergeCell ref="CM275:DE275"/>
    <mergeCell ref="A276:DE276"/>
    <mergeCell ref="A277:AR277"/>
    <mergeCell ref="AS277:BS277"/>
    <mergeCell ref="BT277:CK277"/>
    <mergeCell ref="CM277:DE277"/>
    <mergeCell ref="A272:AR273"/>
    <mergeCell ref="AS272:BS273"/>
    <mergeCell ref="BT272:CK273"/>
    <mergeCell ref="CL272:CL273"/>
    <mergeCell ref="CM272:DE273"/>
    <mergeCell ref="A274:DE274"/>
    <mergeCell ref="A269:AR270"/>
    <mergeCell ref="AS269:BS270"/>
    <mergeCell ref="BT269:CK270"/>
    <mergeCell ref="CL269:CL270"/>
    <mergeCell ref="CM269:DE270"/>
    <mergeCell ref="A271:DE271"/>
    <mergeCell ref="A266:DE266"/>
    <mergeCell ref="A267:AR268"/>
    <mergeCell ref="AS267:BS268"/>
    <mergeCell ref="BT267:CK268"/>
    <mergeCell ref="CL267:CL268"/>
    <mergeCell ref="CM267:DE268"/>
    <mergeCell ref="A263:DE263"/>
    <mergeCell ref="A264:AR265"/>
    <mergeCell ref="AS264:BS264"/>
    <mergeCell ref="BT264:CK265"/>
    <mergeCell ref="CL264:CL265"/>
    <mergeCell ref="CM264:DE265"/>
    <mergeCell ref="AS265:BS265"/>
    <mergeCell ref="A261:AR261"/>
    <mergeCell ref="AS261:BS261"/>
    <mergeCell ref="BT261:CK261"/>
    <mergeCell ref="CM261:DE261"/>
    <mergeCell ref="A262:AR262"/>
    <mergeCell ref="AS262:BS262"/>
    <mergeCell ref="BT262:CK262"/>
    <mergeCell ref="CM262:DE262"/>
    <mergeCell ref="A259:AR259"/>
    <mergeCell ref="AS259:BS259"/>
    <mergeCell ref="BT259:CK259"/>
    <mergeCell ref="CM259:DE259"/>
    <mergeCell ref="A260:AR260"/>
    <mergeCell ref="AS260:BS260"/>
    <mergeCell ref="BT260:CK260"/>
    <mergeCell ref="CM260:DE260"/>
    <mergeCell ref="A257:AR257"/>
    <mergeCell ref="AS257:BS257"/>
    <mergeCell ref="BT257:CK257"/>
    <mergeCell ref="CM257:DE257"/>
    <mergeCell ref="A258:AR258"/>
    <mergeCell ref="AS258:BS258"/>
    <mergeCell ref="BT258:CK258"/>
    <mergeCell ref="CM258:DE258"/>
    <mergeCell ref="DF250:DF254"/>
    <mergeCell ref="A255:AR255"/>
    <mergeCell ref="AS255:BS255"/>
    <mergeCell ref="BT255:CK255"/>
    <mergeCell ref="CM255:DE255"/>
    <mergeCell ref="A256:AR256"/>
    <mergeCell ref="AS256:BS256"/>
    <mergeCell ref="BT256:CK256"/>
    <mergeCell ref="CM256:DE256"/>
    <mergeCell ref="BT248:CK249"/>
    <mergeCell ref="CL248:CL249"/>
    <mergeCell ref="CM248:DE249"/>
    <mergeCell ref="A249:AR249"/>
    <mergeCell ref="AS249:BS249"/>
    <mergeCell ref="A250:AR254"/>
    <mergeCell ref="AS250:BS254"/>
    <mergeCell ref="BT250:CK254"/>
    <mergeCell ref="CL250:CL254"/>
    <mergeCell ref="CM250:DE254"/>
    <mergeCell ref="A246:AR247"/>
    <mergeCell ref="AS246:BS246"/>
    <mergeCell ref="BT246:CK247"/>
    <mergeCell ref="CL246:CL247"/>
    <mergeCell ref="CM246:DE247"/>
    <mergeCell ref="AS247:BS247"/>
    <mergeCell ref="A243:AR244"/>
    <mergeCell ref="AS243:BS244"/>
    <mergeCell ref="BT243:CK244"/>
    <mergeCell ref="CL243:CL244"/>
    <mergeCell ref="CM243:DE244"/>
    <mergeCell ref="A245:DE245"/>
    <mergeCell ref="A241:AR242"/>
    <mergeCell ref="AS241:BS241"/>
    <mergeCell ref="BT241:CK242"/>
    <mergeCell ref="CL241:CL242"/>
    <mergeCell ref="CM241:DE242"/>
    <mergeCell ref="AS242:BS242"/>
    <mergeCell ref="A239:AR240"/>
    <mergeCell ref="AS239:BS239"/>
    <mergeCell ref="BT239:CK240"/>
    <mergeCell ref="CL239:CL240"/>
    <mergeCell ref="CM239:DE240"/>
    <mergeCell ref="AS240:BS240"/>
    <mergeCell ref="AS235:BS235"/>
    <mergeCell ref="A236:DE236"/>
    <mergeCell ref="A237:AR238"/>
    <mergeCell ref="AS237:BS237"/>
    <mergeCell ref="BT237:CK238"/>
    <mergeCell ref="CL237:CL238"/>
    <mergeCell ref="CM237:DE238"/>
    <mergeCell ref="AS238:BS238"/>
    <mergeCell ref="A232:AR233"/>
    <mergeCell ref="AS232:BS233"/>
    <mergeCell ref="BT232:CK233"/>
    <mergeCell ref="CL232:CL233"/>
    <mergeCell ref="CM232:DE233"/>
    <mergeCell ref="A234:AR235"/>
    <mergeCell ref="AS234:BS234"/>
    <mergeCell ref="BT234:CK235"/>
    <mergeCell ref="CL234:CL235"/>
    <mergeCell ref="CM234:DE235"/>
    <mergeCell ref="A230:AR231"/>
    <mergeCell ref="AS230:BS230"/>
    <mergeCell ref="BT230:CK231"/>
    <mergeCell ref="CL230:CL231"/>
    <mergeCell ref="CM230:DE231"/>
    <mergeCell ref="AS231:BS231"/>
    <mergeCell ref="A227:AR227"/>
    <mergeCell ref="AS227:BS227"/>
    <mergeCell ref="BT227:CK227"/>
    <mergeCell ref="CM227:DE227"/>
    <mergeCell ref="A228:DE228"/>
    <mergeCell ref="A229:DE229"/>
    <mergeCell ref="BP218:CN218"/>
    <mergeCell ref="A221:DE221"/>
    <mergeCell ref="A222:DE222"/>
    <mergeCell ref="A223:DE223"/>
    <mergeCell ref="A224:DE224"/>
    <mergeCell ref="G225:DE225"/>
    <mergeCell ref="A211:DE211"/>
    <mergeCell ref="A212:AR212"/>
    <mergeCell ref="AS212:BS212"/>
    <mergeCell ref="CM212:DE212"/>
    <mergeCell ref="AZ216:DE216"/>
    <mergeCell ref="BH217:BL217"/>
    <mergeCell ref="BP217:CN217"/>
    <mergeCell ref="CO217:CT217"/>
    <mergeCell ref="CU217:CW217"/>
    <mergeCell ref="A209:AR209"/>
    <mergeCell ref="AS209:BS209"/>
    <mergeCell ref="BT209:CK209"/>
    <mergeCell ref="CN209:DE209"/>
    <mergeCell ref="A210:AR210"/>
    <mergeCell ref="AS210:BS210"/>
    <mergeCell ref="BT210:CK210"/>
    <mergeCell ref="CN210:DE210"/>
    <mergeCell ref="A206:AR206"/>
    <mergeCell ref="AS206:BS206"/>
    <mergeCell ref="BT206:CK206"/>
    <mergeCell ref="CM206:DE206"/>
    <mergeCell ref="A207:DE207"/>
    <mergeCell ref="A208:AR208"/>
    <mergeCell ref="AS208:BS208"/>
    <mergeCell ref="BT208:CK208"/>
    <mergeCell ref="CM208:DE208"/>
    <mergeCell ref="A203:AR204"/>
    <mergeCell ref="AS203:BS204"/>
    <mergeCell ref="BT203:CK204"/>
    <mergeCell ref="CL203:CL204"/>
    <mergeCell ref="CM203:DE204"/>
    <mergeCell ref="A205:DE205"/>
    <mergeCell ref="A200:AR201"/>
    <mergeCell ref="AS200:BS201"/>
    <mergeCell ref="BT200:CK201"/>
    <mergeCell ref="CL200:CL201"/>
    <mergeCell ref="CM200:DE201"/>
    <mergeCell ref="A202:DE202"/>
    <mergeCell ref="A197:DE197"/>
    <mergeCell ref="A198:AR199"/>
    <mergeCell ref="AS198:BS199"/>
    <mergeCell ref="BT198:CK199"/>
    <mergeCell ref="CL198:CL199"/>
    <mergeCell ref="CM198:DE199"/>
    <mergeCell ref="A194:DE194"/>
    <mergeCell ref="A195:AR196"/>
    <mergeCell ref="AS195:BS195"/>
    <mergeCell ref="BT195:CK196"/>
    <mergeCell ref="CL195:CL196"/>
    <mergeCell ref="CM195:DE196"/>
    <mergeCell ref="AS196:BS196"/>
    <mergeCell ref="A192:AR192"/>
    <mergeCell ref="AS192:BS192"/>
    <mergeCell ref="BT192:CK192"/>
    <mergeCell ref="CM192:DE192"/>
    <mergeCell ref="A193:AR193"/>
    <mergeCell ref="AS193:BS193"/>
    <mergeCell ref="BT193:CK193"/>
    <mergeCell ref="CM193:DE193"/>
    <mergeCell ref="A190:AR190"/>
    <mergeCell ref="AS190:BS190"/>
    <mergeCell ref="BT190:CK190"/>
    <mergeCell ref="CM190:DE190"/>
    <mergeCell ref="A191:AR191"/>
    <mergeCell ref="AS191:BS191"/>
    <mergeCell ref="BT191:CK191"/>
    <mergeCell ref="CM191:DE191"/>
    <mergeCell ref="A188:AR188"/>
    <mergeCell ref="AS188:BS188"/>
    <mergeCell ref="BT188:CK188"/>
    <mergeCell ref="CM188:DE188"/>
    <mergeCell ref="A189:AR189"/>
    <mergeCell ref="AS189:BS189"/>
    <mergeCell ref="BT189:CK189"/>
    <mergeCell ref="CM189:DE189"/>
    <mergeCell ref="DF181:DF185"/>
    <mergeCell ref="A186:AR186"/>
    <mergeCell ref="AS186:BS186"/>
    <mergeCell ref="BT186:CK186"/>
    <mergeCell ref="CM186:DE186"/>
    <mergeCell ref="A187:AR187"/>
    <mergeCell ref="AS187:BS187"/>
    <mergeCell ref="BT187:CK187"/>
    <mergeCell ref="CM187:DE187"/>
    <mergeCell ref="BT179:CK180"/>
    <mergeCell ref="CL179:CL180"/>
    <mergeCell ref="CM179:DE180"/>
    <mergeCell ref="A180:AR180"/>
    <mergeCell ref="AS180:BS180"/>
    <mergeCell ref="A181:AR185"/>
    <mergeCell ref="AS181:BS185"/>
    <mergeCell ref="BT181:CK185"/>
    <mergeCell ref="CL181:CL185"/>
    <mergeCell ref="CM181:DE185"/>
    <mergeCell ref="A177:AR178"/>
    <mergeCell ref="AS177:BS177"/>
    <mergeCell ref="BT177:CK178"/>
    <mergeCell ref="CL177:CL178"/>
    <mergeCell ref="CM177:DE178"/>
    <mergeCell ref="AS178:BS178"/>
    <mergeCell ref="A174:AR175"/>
    <mergeCell ref="AS174:BS175"/>
    <mergeCell ref="BT174:CK175"/>
    <mergeCell ref="CL174:CL175"/>
    <mergeCell ref="CM174:DE175"/>
    <mergeCell ref="A176:DE176"/>
    <mergeCell ref="A172:AR173"/>
    <mergeCell ref="AS172:BS172"/>
    <mergeCell ref="BT172:CK173"/>
    <mergeCell ref="CL172:CL173"/>
    <mergeCell ref="CM172:DE173"/>
    <mergeCell ref="AS173:BS173"/>
    <mergeCell ref="A170:AR171"/>
    <mergeCell ref="AS170:BS170"/>
    <mergeCell ref="BT170:CK171"/>
    <mergeCell ref="CL170:CL171"/>
    <mergeCell ref="CM170:DE171"/>
    <mergeCell ref="AS171:BS171"/>
    <mergeCell ref="AS166:BS166"/>
    <mergeCell ref="A167:DE167"/>
    <mergeCell ref="A168:AR169"/>
    <mergeCell ref="AS168:BS168"/>
    <mergeCell ref="BT168:CK169"/>
    <mergeCell ref="CL168:CL169"/>
    <mergeCell ref="CM168:DE169"/>
    <mergeCell ref="AS169:BS169"/>
    <mergeCell ref="A163:AR164"/>
    <mergeCell ref="AS163:BS164"/>
    <mergeCell ref="BT163:CK164"/>
    <mergeCell ref="CL163:CL164"/>
    <mergeCell ref="CM163:DE164"/>
    <mergeCell ref="A165:AR166"/>
    <mergeCell ref="AS165:BS165"/>
    <mergeCell ref="BT165:CK166"/>
    <mergeCell ref="CL165:CL166"/>
    <mergeCell ref="CM165:DE166"/>
    <mergeCell ref="A159:DE159"/>
    <mergeCell ref="A160:DE160"/>
    <mergeCell ref="A161:AR162"/>
    <mergeCell ref="AS161:BS161"/>
    <mergeCell ref="BT161:CK162"/>
    <mergeCell ref="CL161:CL162"/>
    <mergeCell ref="CM161:DE162"/>
    <mergeCell ref="AS162:BS162"/>
    <mergeCell ref="A152:DE152"/>
    <mergeCell ref="A153:DE153"/>
    <mergeCell ref="A154:DE154"/>
    <mergeCell ref="A155:DE155"/>
    <mergeCell ref="G156:DE156"/>
    <mergeCell ref="A158:AR158"/>
    <mergeCell ref="AS158:BS158"/>
    <mergeCell ref="BT158:CK158"/>
    <mergeCell ref="CM158:DE158"/>
    <mergeCell ref="AZ147:DE147"/>
    <mergeCell ref="BH148:BL148"/>
    <mergeCell ref="BP148:CN148"/>
    <mergeCell ref="CO148:CT148"/>
    <mergeCell ref="CU148:CW148"/>
    <mergeCell ref="BP149:CN149"/>
    <mergeCell ref="AZ141:DE141"/>
    <mergeCell ref="AZ142:DE142"/>
    <mergeCell ref="AZ143:DE143"/>
    <mergeCell ref="AZ144:DE144"/>
    <mergeCell ref="AZ145:DE145"/>
    <mergeCell ref="AZ146:DE146"/>
    <mergeCell ref="A132:DE132"/>
    <mergeCell ref="A133:AR133"/>
    <mergeCell ref="AS133:BS133"/>
    <mergeCell ref="CM133:DE133"/>
    <mergeCell ref="AZ139:DE139"/>
    <mergeCell ref="AZ140:DE140"/>
    <mergeCell ref="A130:AR130"/>
    <mergeCell ref="AS130:BS130"/>
    <mergeCell ref="BT130:CK130"/>
    <mergeCell ref="CN130:DE130"/>
    <mergeCell ref="A131:AR131"/>
    <mergeCell ref="AS131:BS131"/>
    <mergeCell ref="BT131:CK131"/>
    <mergeCell ref="CN131:DE131"/>
    <mergeCell ref="A127:AR127"/>
    <mergeCell ref="AS127:BS127"/>
    <mergeCell ref="BT127:CK127"/>
    <mergeCell ref="CM127:DE127"/>
    <mergeCell ref="A128:DE128"/>
    <mergeCell ref="A129:AR129"/>
    <mergeCell ref="AS129:BS129"/>
    <mergeCell ref="BT129:CK129"/>
    <mergeCell ref="CM129:DE129"/>
    <mergeCell ref="A124:AR125"/>
    <mergeCell ref="AS124:BS125"/>
    <mergeCell ref="BT124:CK125"/>
    <mergeCell ref="CL124:CL125"/>
    <mergeCell ref="CM124:DE125"/>
    <mergeCell ref="A126:DE126"/>
    <mergeCell ref="A121:AR122"/>
    <mergeCell ref="AS121:BS122"/>
    <mergeCell ref="BT121:CK122"/>
    <mergeCell ref="CL121:CL122"/>
    <mergeCell ref="CM121:DE122"/>
    <mergeCell ref="A123:DE123"/>
    <mergeCell ref="A118:DE118"/>
    <mergeCell ref="A119:AR120"/>
    <mergeCell ref="AS119:BS120"/>
    <mergeCell ref="BT119:CK120"/>
    <mergeCell ref="CL119:CL120"/>
    <mergeCell ref="CM119:DE120"/>
    <mergeCell ref="A115:DE115"/>
    <mergeCell ref="A116:AR117"/>
    <mergeCell ref="AS116:BS116"/>
    <mergeCell ref="BT116:CK117"/>
    <mergeCell ref="CL116:CL117"/>
    <mergeCell ref="CM116:DE117"/>
    <mergeCell ref="AS117:BS117"/>
    <mergeCell ref="A113:AR113"/>
    <mergeCell ref="AS113:BS113"/>
    <mergeCell ref="BT113:CK113"/>
    <mergeCell ref="CM113:DE113"/>
    <mergeCell ref="A114:AR114"/>
    <mergeCell ref="AS114:BS114"/>
    <mergeCell ref="BT114:CK114"/>
    <mergeCell ref="CM114:DE114"/>
    <mergeCell ref="A111:AR111"/>
    <mergeCell ref="AS111:BS111"/>
    <mergeCell ref="BT111:CK111"/>
    <mergeCell ref="CM111:DE111"/>
    <mergeCell ref="A112:AR112"/>
    <mergeCell ref="AS112:BS112"/>
    <mergeCell ref="BT112:CK112"/>
    <mergeCell ref="CM112:DE112"/>
    <mergeCell ref="A109:AR109"/>
    <mergeCell ref="AS109:BS109"/>
    <mergeCell ref="BT109:CK109"/>
    <mergeCell ref="CM109:DE109"/>
    <mergeCell ref="A110:AR110"/>
    <mergeCell ref="AS110:BS110"/>
    <mergeCell ref="BT110:CK110"/>
    <mergeCell ref="CM110:DE110"/>
    <mergeCell ref="DF102:DF106"/>
    <mergeCell ref="A107:AR107"/>
    <mergeCell ref="AS107:BS107"/>
    <mergeCell ref="BT107:CK107"/>
    <mergeCell ref="CM107:DE107"/>
    <mergeCell ref="A108:AR108"/>
    <mergeCell ref="AS108:BS108"/>
    <mergeCell ref="BT108:CK108"/>
    <mergeCell ref="CM108:DE108"/>
    <mergeCell ref="BT100:CK101"/>
    <mergeCell ref="CL100:CL101"/>
    <mergeCell ref="CM100:DE101"/>
    <mergeCell ref="A101:AR101"/>
    <mergeCell ref="AS101:BS101"/>
    <mergeCell ref="A102:AR106"/>
    <mergeCell ref="AS102:BS106"/>
    <mergeCell ref="BT102:CK106"/>
    <mergeCell ref="CL102:CL106"/>
    <mergeCell ref="CM102:DE106"/>
    <mergeCell ref="A98:AR99"/>
    <mergeCell ref="AS98:BS98"/>
    <mergeCell ref="BT98:CK99"/>
    <mergeCell ref="CL98:CL99"/>
    <mergeCell ref="CM98:DE99"/>
    <mergeCell ref="AS99:BS99"/>
    <mergeCell ref="A95:AR96"/>
    <mergeCell ref="AS95:BS96"/>
    <mergeCell ref="BT95:CK96"/>
    <mergeCell ref="CL95:CL96"/>
    <mergeCell ref="CM95:DE96"/>
    <mergeCell ref="A97:DE97"/>
    <mergeCell ref="A93:AR94"/>
    <mergeCell ref="AS93:BS93"/>
    <mergeCell ref="BT93:CK94"/>
    <mergeCell ref="CL93:CL94"/>
    <mergeCell ref="CM93:DE94"/>
    <mergeCell ref="AS94:BS94"/>
    <mergeCell ref="A91:AR92"/>
    <mergeCell ref="AS91:BS91"/>
    <mergeCell ref="BT91:CK92"/>
    <mergeCell ref="CL91:CL92"/>
    <mergeCell ref="CM91:DE92"/>
    <mergeCell ref="AS92:BS92"/>
    <mergeCell ref="AS87:BS87"/>
    <mergeCell ref="A88:DE88"/>
    <mergeCell ref="A89:AR90"/>
    <mergeCell ref="AS89:BS89"/>
    <mergeCell ref="BT89:CK90"/>
    <mergeCell ref="CL89:CL90"/>
    <mergeCell ref="CM89:DE90"/>
    <mergeCell ref="AS90:BS90"/>
    <mergeCell ref="A84:AR85"/>
    <mergeCell ref="AS84:BS85"/>
    <mergeCell ref="BT84:CK85"/>
    <mergeCell ref="CL84:CL85"/>
    <mergeCell ref="CM84:DE85"/>
    <mergeCell ref="A86:AR87"/>
    <mergeCell ref="AS86:BS86"/>
    <mergeCell ref="BT86:CK87"/>
    <mergeCell ref="CL86:CL87"/>
    <mergeCell ref="CM86:DE87"/>
    <mergeCell ref="A80:DE80"/>
    <mergeCell ref="A81:DE81"/>
    <mergeCell ref="A82:AR83"/>
    <mergeCell ref="AS82:BS82"/>
    <mergeCell ref="BT82:CK83"/>
    <mergeCell ref="CL82:CL83"/>
    <mergeCell ref="CM82:DE83"/>
    <mergeCell ref="AS83:BS83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I248"/>
  <sheetViews>
    <sheetView zoomScalePageLayoutView="0" workbookViewId="0" topLeftCell="A16">
      <selection activeCell="AS83" sqref="AS83:BS84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1987.8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9" t="s">
        <v>105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90" t="s">
        <v>5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9" t="s">
        <v>106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103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104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202</v>
      </c>
      <c r="CP11" s="186"/>
      <c r="CQ11" s="186"/>
      <c r="CR11" s="186"/>
      <c r="CS11" s="186"/>
      <c r="CT11" s="186"/>
      <c r="CU11" s="187" t="s">
        <v>102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157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83" t="s">
        <v>112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107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89" t="s">
        <v>111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8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6" t="s">
        <v>143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16">
        <f>ROUND(CM24*$A$1*12,0)</f>
        <v>17652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17652</v>
      </c>
      <c r="CM24" s="119">
        <v>0.74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36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/>
      <c r="DG25" s="27"/>
      <c r="DH25" s="39">
        <f>CM24+CM26+CM28</f>
        <v>1.08</v>
      </c>
    </row>
    <row r="26" spans="1:112" ht="36" customHeight="1">
      <c r="A26" s="120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12" t="s">
        <v>145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16">
        <f>ROUND(CM26*$A$1*12,0)</f>
        <v>7395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7395</v>
      </c>
      <c r="CM26" s="119">
        <v>0.31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61"/>
      <c r="DG26" s="27"/>
      <c r="DH26" s="39"/>
    </row>
    <row r="27" spans="1:112" ht="39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61"/>
      <c r="DG27" s="27"/>
      <c r="DH27" s="39"/>
    </row>
    <row r="28" spans="1:112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72" t="s">
        <v>36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16">
        <f>ROUND(CM28*$A$1*12,0)</f>
        <v>716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117">
        <f>ROUND(BT28/12*12,0)</f>
        <v>716</v>
      </c>
      <c r="CM28" s="119">
        <v>0.03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6"/>
      <c r="DG28" s="27"/>
      <c r="DH28" s="27"/>
    </row>
    <row r="29" spans="1:112" ht="48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64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118"/>
      <c r="CM29" s="177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6">
        <f>BT28/12/31*8</f>
        <v>15.39784946236559</v>
      </c>
      <c r="DG29" s="27"/>
      <c r="DH29" s="27"/>
    </row>
    <row r="30" spans="1:112" ht="15.75" customHeight="1">
      <c r="A30" s="89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"/>
      <c r="DG30" s="27"/>
      <c r="DH30" s="27"/>
    </row>
    <row r="31" spans="1:112" ht="15.75" customHeight="1">
      <c r="A31" s="111" t="s">
        <v>115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6" t="s">
        <v>108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9"/>
      <c r="BT31" s="116">
        <f>ROUND(CM31*$A$1*12,0)</f>
        <v>14551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8"/>
      <c r="CL31" s="117">
        <f>ROUND(BT31/12*12,0)</f>
        <v>14551</v>
      </c>
      <c r="CM31" s="119">
        <v>0.61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61"/>
      <c r="DG31" s="27"/>
      <c r="DH31" s="39">
        <f>CM31+CM33+CM35+CM37</f>
        <v>2.68</v>
      </c>
    </row>
    <row r="32" spans="1:112" ht="15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13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8"/>
      <c r="CM32" s="128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F32" s="56"/>
      <c r="DG32" s="27"/>
      <c r="DH32" s="27"/>
    </row>
    <row r="33" spans="1:112" ht="15.75" customHeight="1">
      <c r="A33" s="111" t="s">
        <v>116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6" t="s">
        <v>36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16">
        <f>ROUND(CM33*$A$1*12,0)</f>
        <v>17175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17">
        <f>ROUND(BT33/12*12,0)</f>
        <v>17175</v>
      </c>
      <c r="CM33" s="119">
        <v>0.72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/>
      <c r="DG33" s="27"/>
      <c r="DH33" s="27"/>
    </row>
    <row r="34" spans="1:112" ht="4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40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64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6"/>
      <c r="CL34" s="118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6">
        <f>BT33/12/31*8</f>
        <v>369.35483870967744</v>
      </c>
      <c r="DG34" s="27"/>
      <c r="DH34" s="27"/>
    </row>
    <row r="35" spans="1:112" ht="15.75" customHeight="1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6" t="s">
        <v>108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9"/>
      <c r="BT35" s="116">
        <f>ROUND(CM35*$A$1*12,0)</f>
        <v>5963</v>
      </c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8"/>
      <c r="CL35" s="117">
        <f>ROUND(BT35/12*12,0)</f>
        <v>5963</v>
      </c>
      <c r="CM35" s="119">
        <v>0.25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/>
      <c r="DG35" s="27"/>
      <c r="DH35" s="27"/>
    </row>
    <row r="36" spans="1:112" ht="4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40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18"/>
      <c r="CM36" s="128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  <c r="DF36" s="16">
        <f>BT35/12/31*8</f>
        <v>128.23655913978496</v>
      </c>
      <c r="DG36" s="27"/>
      <c r="DH36" s="27"/>
    </row>
    <row r="37" spans="1:112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 t="s">
        <v>120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8"/>
      <c r="BT37" s="116">
        <f>ROUND(CM37*$A$1*12,0)</f>
        <v>26239</v>
      </c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117">
        <f>ROUND(BT37/12*12,0)</f>
        <v>26239</v>
      </c>
      <c r="CM37" s="119">
        <v>1.1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5"/>
      <c r="BT38" s="113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8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  <c r="DF38" s="16">
        <v>0.04</v>
      </c>
      <c r="DG38" s="27"/>
      <c r="DH38" s="27"/>
    </row>
    <row r="39" spans="1:112" ht="36" customHeight="1">
      <c r="A39" s="89" t="s">
        <v>122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16"/>
      <c r="DG39" s="27"/>
      <c r="DH39" s="27"/>
    </row>
    <row r="40" spans="1:112" ht="15.75" customHeight="1">
      <c r="A40" s="111" t="s">
        <v>40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6" t="s">
        <v>117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16">
        <f>ROUND(CM40*$A$1*12,0)</f>
        <v>33157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33157</v>
      </c>
      <c r="CM40" s="119">
        <v>1.39</v>
      </c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41"/>
      <c r="DG40" s="27"/>
      <c r="DH40" s="27"/>
    </row>
    <row r="41" spans="1:112" ht="53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40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713.0537634408603</v>
      </c>
      <c r="DG41" s="27"/>
      <c r="DH41" s="39">
        <f>CM40+CM42+CM44+CM49+CM50+CM51+CM52+CM53+CM54+CM55+CM56</f>
        <v>3.23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6">
        <f>ROUND(CM42*$A$1*12,0)</f>
        <v>11927</v>
      </c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7">
        <f>ROUND(BT42/12*12,0)</f>
        <v>11927</v>
      </c>
      <c r="CM42" s="119">
        <v>0.5</v>
      </c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  <c r="DF42" s="16"/>
      <c r="DG42" s="27"/>
      <c r="DH42" s="39"/>
    </row>
    <row r="43" spans="1:112" ht="43.5" customHeight="1">
      <c r="A43" s="103" t="s">
        <v>119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48" t="s">
        <v>37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18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5"/>
      <c r="DF43" s="16"/>
      <c r="DG43" s="27"/>
      <c r="DH43" s="39"/>
    </row>
    <row r="44" spans="1:112" ht="15.75" customHeight="1">
      <c r="A44" s="111" t="s">
        <v>118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2" t="s">
        <v>117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2"/>
      <c r="BT44" s="116">
        <f>ROUND(CM44*$A$1*12,0)</f>
        <v>11927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117">
        <f>ROUND(BT44/12*12,0)</f>
        <v>11927</v>
      </c>
      <c r="CM44" s="119">
        <v>0.5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147">
        <f>BT44/12/31*8</f>
        <v>256.494623655914</v>
      </c>
      <c r="DG44" s="27"/>
      <c r="DH44" s="27"/>
    </row>
    <row r="45" spans="1:112" ht="15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9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1"/>
      <c r="CL45" s="162"/>
      <c r="CM45" s="159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1"/>
      <c r="DF45" s="147"/>
      <c r="DG45" s="27"/>
      <c r="DH45" s="27"/>
    </row>
    <row r="46" spans="1:112" ht="1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62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 customHeight="1" hidden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3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162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6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163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5"/>
      <c r="DF48" s="147"/>
      <c r="DG48" s="27"/>
      <c r="DH48" s="27"/>
    </row>
    <row r="49" spans="1:112" ht="49.5" customHeight="1">
      <c r="A49" s="111" t="s">
        <v>127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44" t="s">
        <v>128</v>
      </c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9">
        <f aca="true" t="shared" si="0" ref="BT49:BT56">ROUND(CM49*$A$1*12,0)</f>
        <v>2385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22">
        <f aca="true" t="shared" si="1" ref="CL49:CL56">ROUND(BT49/12*12,0)</f>
        <v>2385</v>
      </c>
      <c r="CM49" s="141">
        <v>0.1</v>
      </c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  <c r="DF49" s="24">
        <f>BT49/12/31*8</f>
        <v>51.29032258064516</v>
      </c>
      <c r="DG49" s="27"/>
      <c r="DH49" s="27"/>
    </row>
    <row r="50" spans="1:112" ht="46.5" customHeight="1">
      <c r="A50" s="103" t="s">
        <v>129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44" t="s">
        <v>36</v>
      </c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99">
        <f t="shared" si="0"/>
        <v>5725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 t="shared" si="1"/>
        <v>5725</v>
      </c>
      <c r="CM50" s="141">
        <v>0.24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24"/>
      <c r="DG50" s="27"/>
      <c r="DH50" s="27"/>
    </row>
    <row r="51" spans="1:112" ht="35.25" customHeight="1">
      <c r="A51" s="103" t="s">
        <v>130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44" t="s">
        <v>117</v>
      </c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99">
        <f t="shared" si="0"/>
        <v>2385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 t="shared" si="1"/>
        <v>2385</v>
      </c>
      <c r="CM51" s="141">
        <v>0.1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24"/>
      <c r="DG51" s="27"/>
      <c r="DH51" s="27"/>
    </row>
    <row r="52" spans="1:112" ht="35.25" customHeight="1">
      <c r="A52" s="103" t="s">
        <v>131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44" t="s">
        <v>36</v>
      </c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99">
        <f t="shared" si="0"/>
        <v>2385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 t="shared" si="1"/>
        <v>2385</v>
      </c>
      <c r="CM52" s="141">
        <v>0.1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24"/>
      <c r="DG52" s="27"/>
      <c r="DH52" s="27"/>
    </row>
    <row r="53" spans="1:112" ht="49.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44" t="s">
        <v>117</v>
      </c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99">
        <f t="shared" si="0"/>
        <v>477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22">
        <f t="shared" si="1"/>
        <v>477</v>
      </c>
      <c r="CM53" s="141">
        <v>0.02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24"/>
      <c r="DG53" s="27"/>
      <c r="DH53" s="27"/>
    </row>
    <row r="54" spans="1:112" ht="35.25" customHeight="1">
      <c r="A54" s="103" t="s">
        <v>133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96" t="s">
        <v>134</v>
      </c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99">
        <f t="shared" si="0"/>
        <v>2385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22">
        <f t="shared" si="1"/>
        <v>2385</v>
      </c>
      <c r="CM54" s="141">
        <v>0.1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24"/>
      <c r="DG54" s="27"/>
      <c r="DH54" s="27"/>
    </row>
    <row r="55" spans="1:112" ht="48" customHeight="1">
      <c r="A55" s="103" t="s">
        <v>135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96" t="s">
        <v>134</v>
      </c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8"/>
      <c r="BT55" s="99">
        <f t="shared" si="0"/>
        <v>2385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22">
        <f t="shared" si="1"/>
        <v>2385</v>
      </c>
      <c r="CM55" s="141">
        <v>0.1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24"/>
      <c r="DG55" s="27"/>
      <c r="DH55" s="27"/>
    </row>
    <row r="56" spans="1:112" ht="35.25" customHeight="1">
      <c r="A56" s="103" t="s">
        <v>136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44" t="s">
        <v>66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99">
        <f t="shared" si="0"/>
        <v>1908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2">
        <f t="shared" si="1"/>
        <v>1908</v>
      </c>
      <c r="CM56" s="141">
        <v>0.08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24"/>
      <c r="DG56" s="27"/>
      <c r="DH56" s="27"/>
    </row>
    <row r="57" spans="1:112" ht="15.75" customHeight="1">
      <c r="A57" s="89" t="s">
        <v>137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7"/>
      <c r="DF57" s="16"/>
      <c r="DG57" s="27"/>
      <c r="DH57" s="27"/>
    </row>
    <row r="58" spans="1:112" ht="15.75" customHeight="1">
      <c r="A58" s="120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116" t="s">
        <v>37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16">
        <f>ROUND(CM58*$A$1*12,0)</f>
        <v>53909</v>
      </c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8"/>
      <c r="CL58" s="117">
        <f>ROUND(BT58/12*12,0)</f>
        <v>53909</v>
      </c>
      <c r="CM58" s="119">
        <v>2.26</v>
      </c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8"/>
      <c r="DF58" s="16"/>
      <c r="DG58" s="27"/>
      <c r="DH58" s="27"/>
    </row>
    <row r="59" spans="1:112" ht="48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140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5"/>
      <c r="BT59" s="113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5"/>
      <c r="CL59" s="118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5"/>
      <c r="DF59" s="16">
        <f>BT58/12/31*8</f>
        <v>1159.3333333333335</v>
      </c>
      <c r="DG59" s="27"/>
      <c r="DH59" s="39">
        <f>CM58</f>
        <v>2.26</v>
      </c>
    </row>
    <row r="60" spans="1:112" ht="33.75" customHeight="1">
      <c r="A60" s="89" t="s">
        <v>125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6"/>
      <c r="DG60" s="27"/>
      <c r="DH60" s="27"/>
    </row>
    <row r="61" spans="1:112" ht="15.75" customHeight="1">
      <c r="A61" s="111" t="s">
        <v>123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2" t="s">
        <v>36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2147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2147</v>
      </c>
      <c r="CM61" s="119">
        <v>0.09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41"/>
      <c r="DG61" s="27"/>
      <c r="DH61" s="27"/>
    </row>
    <row r="62" spans="1:112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3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46.17204301075269</v>
      </c>
      <c r="DG62" s="27"/>
      <c r="DH62" s="27"/>
    </row>
    <row r="63" spans="1:112" ht="15.75" customHeight="1">
      <c r="A63" s="120" t="s">
        <v>124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1431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1431</v>
      </c>
      <c r="CM63" s="119">
        <v>0.06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39">
        <f>CM61+CM63</f>
        <v>0.15</v>
      </c>
    </row>
    <row r="64" spans="1:112" ht="30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5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30.774193548387096</v>
      </c>
      <c r="DG64" s="27"/>
      <c r="DH64" s="27"/>
    </row>
    <row r="65" spans="1:112" ht="15.75" customHeight="1">
      <c r="A65" s="89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16"/>
      <c r="DG65" s="27"/>
      <c r="DH65" s="27"/>
    </row>
    <row r="66" spans="1:112" ht="15.75" customHeight="1">
      <c r="A66" s="111" t="s">
        <v>146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108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35780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35780</v>
      </c>
      <c r="CM66" s="119">
        <v>1.5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/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769.4623655913978</v>
      </c>
      <c r="DG67" s="27"/>
      <c r="DH67" s="39">
        <f>CM66</f>
        <v>1.5</v>
      </c>
    </row>
    <row r="68" spans="1:112" ht="15.75" customHeight="1">
      <c r="A68" s="89" t="s">
        <v>140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7"/>
      <c r="DF68" s="16"/>
      <c r="DG68" s="27"/>
      <c r="DH68" s="39">
        <f>CM69</f>
        <v>1.26</v>
      </c>
    </row>
    <row r="69" spans="1:112" ht="28.5" customHeight="1">
      <c r="A69" s="103" t="s">
        <v>140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99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  <c r="BT69" s="99">
        <f>ROUND(CM69*$A$1*12,0)</f>
        <v>30056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5">
        <f>ROUND(BT69/12*12,0)</f>
        <v>30056</v>
      </c>
      <c r="CM69" s="108">
        <v>1.26</v>
      </c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6">
        <f>BT69/12/30*8</f>
        <v>667.911111111111</v>
      </c>
      <c r="DG69" s="27"/>
      <c r="DH69" s="39">
        <f>DH25+DH31+DH41+DH59+DH63+DH67+DH68</f>
        <v>12.16</v>
      </c>
    </row>
    <row r="70" spans="1:112" ht="15.75" customHeight="1" hidden="1">
      <c r="A70" s="89" t="s">
        <v>68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8"/>
      <c r="DF70" s="16"/>
      <c r="DG70" s="29"/>
      <c r="DH70" s="29"/>
    </row>
    <row r="71" spans="1:112" ht="31.5" customHeight="1" hidden="1">
      <c r="A71" s="96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8"/>
      <c r="AS71" s="99" t="s">
        <v>37</v>
      </c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1"/>
      <c r="BT71" s="99">
        <f>ROUND(A1*CM71*12,0)</f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1"/>
      <c r="CL71" s="15">
        <f>BT71</f>
        <v>0</v>
      </c>
      <c r="CM71" s="108">
        <v>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10"/>
      <c r="DF71" s="16"/>
      <c r="DG71" s="29"/>
      <c r="DH71" s="29"/>
    </row>
    <row r="72" spans="1:112" ht="30.75" customHeight="1" hidden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8"/>
      <c r="AS72" s="99" t="s">
        <v>37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  <c r="BT72" s="99">
        <f>ROUND(A1*CN72*12,0)</f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1"/>
      <c r="CL72" s="15">
        <f>BT72</f>
        <v>0</v>
      </c>
      <c r="CM72" s="43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16"/>
      <c r="DG72" s="29"/>
      <c r="DH72" s="29"/>
    </row>
    <row r="73" spans="1:112" ht="15.75" customHeight="1" hidden="1">
      <c r="A73" s="96" t="s">
        <v>69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8"/>
      <c r="AS73" s="9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1"/>
      <c r="BT73" s="99">
        <f>BT71+BT72</f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1"/>
      <c r="CL73" s="15">
        <f>CL71+CL72</f>
        <v>0</v>
      </c>
      <c r="CM73" s="43"/>
      <c r="CN73" s="102">
        <f>CM71+CN72</f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16"/>
      <c r="DG73" s="29"/>
      <c r="DH73" s="39">
        <f>CM71+CN72</f>
        <v>0</v>
      </c>
    </row>
    <row r="74" spans="1:112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8"/>
      <c r="DF74" s="16"/>
      <c r="DG74" s="27"/>
      <c r="DH74" s="27"/>
    </row>
    <row r="75" spans="1:112" ht="15.75" customHeight="1">
      <c r="A75" s="89" t="s">
        <v>51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92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290060</v>
      </c>
      <c r="CM75" s="93">
        <f>CM24+CM26+CM28+CM31+CM33+CM35+CM37+CM40+CM42+CM44+CM49+CM50+CM51+CM52+CM53+CM54+CM55+CM56+CM58+CM61+CM63+CM66+CM69</f>
        <v>12.159999999999998</v>
      </c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79" spans="1:113" ht="15.75" customHeight="1">
      <c r="A79" s="198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76"/>
      <c r="DG79" s="69"/>
      <c r="DH79" s="69"/>
      <c r="DI79" s="36"/>
    </row>
    <row r="80" spans="1:113" ht="15.75" customHeight="1">
      <c r="A80" s="199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200"/>
      <c r="CM80" s="201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76"/>
      <c r="DG80" s="69"/>
      <c r="DH80" s="69"/>
      <c r="DI80" s="36"/>
    </row>
    <row r="81" spans="1:113" ht="48" customHeight="1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202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76"/>
      <c r="DG81" s="69"/>
      <c r="DH81" s="79"/>
      <c r="DI81" s="36"/>
    </row>
    <row r="82" spans="1:113" ht="33.75" customHeight="1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  <c r="DB82" s="198"/>
      <c r="DC82" s="198"/>
      <c r="DD82" s="198"/>
      <c r="DE82" s="198"/>
      <c r="DF82" s="76"/>
      <c r="DG82" s="69"/>
      <c r="DH82" s="69"/>
      <c r="DI82" s="36"/>
    </row>
    <row r="83" spans="1:113" ht="15.75" customHeight="1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7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73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200"/>
      <c r="CM83" s="201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81"/>
      <c r="DG83" s="69"/>
      <c r="DH83" s="69"/>
      <c r="DI83" s="36"/>
    </row>
    <row r="84" spans="1:113" ht="16.5" customHeight="1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76"/>
      <c r="DG84" s="69"/>
      <c r="DH84" s="69"/>
      <c r="DI84" s="36"/>
    </row>
    <row r="85" spans="1:113" ht="15.75" customHeight="1">
      <c r="A85" s="199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197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73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200"/>
      <c r="CM85" s="201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76"/>
      <c r="DG85" s="69"/>
      <c r="DH85" s="79"/>
      <c r="DI85" s="36"/>
    </row>
    <row r="86" spans="1:113" ht="30" customHeight="1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76"/>
      <c r="DG86" s="69"/>
      <c r="DH86" s="69"/>
      <c r="DI86" s="36"/>
    </row>
    <row r="87" spans="1:113" ht="15.75" customHeight="1">
      <c r="A87" s="198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5"/>
      <c r="BT87" s="205"/>
      <c r="BU87" s="205"/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205"/>
      <c r="CJ87" s="205"/>
      <c r="CK87" s="205"/>
      <c r="CL87" s="205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5"/>
      <c r="DC87" s="205"/>
      <c r="DD87" s="205"/>
      <c r="DE87" s="205"/>
      <c r="DF87" s="76"/>
      <c r="DG87" s="69"/>
      <c r="DH87" s="69"/>
      <c r="DI87" s="36"/>
    </row>
    <row r="88" spans="1:113" ht="15.75" customHeight="1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7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73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200"/>
      <c r="CM88" s="201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81"/>
      <c r="DG88" s="69"/>
      <c r="DH88" s="69"/>
      <c r="DI88" s="36"/>
    </row>
    <row r="89" spans="1:113" ht="47.25" customHeight="1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76"/>
      <c r="DG89" s="69"/>
      <c r="DH89" s="79"/>
      <c r="DI89" s="36"/>
    </row>
    <row r="90" spans="1:113" ht="15.75" customHeight="1">
      <c r="A90" s="198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76"/>
      <c r="DG90" s="69"/>
      <c r="DH90" s="79"/>
      <c r="DI90" s="36"/>
    </row>
    <row r="91" spans="1:113" ht="28.5" customHeight="1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73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73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33"/>
      <c r="CM91" s="207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76"/>
      <c r="DG91" s="69"/>
      <c r="DH91" s="79"/>
      <c r="DI91" s="36"/>
    </row>
    <row r="92" spans="1:113" ht="15.75" customHeight="1" hidden="1">
      <c r="A92" s="198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76"/>
      <c r="DG92" s="68"/>
      <c r="DH92" s="68"/>
      <c r="DI92" s="36"/>
    </row>
    <row r="93" spans="1:113" ht="31.5" customHeight="1" hidden="1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  <c r="CK93" s="173"/>
      <c r="CL93" s="33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  <c r="CW93" s="207"/>
      <c r="CX93" s="207"/>
      <c r="CY93" s="207"/>
      <c r="CZ93" s="207"/>
      <c r="DA93" s="207"/>
      <c r="DB93" s="207"/>
      <c r="DC93" s="207"/>
      <c r="DD93" s="207"/>
      <c r="DE93" s="207"/>
      <c r="DF93" s="76"/>
      <c r="DG93" s="68"/>
      <c r="DH93" s="68"/>
      <c r="DI93" s="36"/>
    </row>
    <row r="94" spans="1:113" ht="30.75" customHeight="1" hidden="1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33"/>
      <c r="CM94" s="82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76"/>
      <c r="DG94" s="68"/>
      <c r="DH94" s="68"/>
      <c r="DI94" s="36"/>
    </row>
    <row r="95" spans="1:113" ht="15.75" customHeight="1" hidden="1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173"/>
      <c r="BH95" s="173"/>
      <c r="BI95" s="173"/>
      <c r="BJ95" s="173"/>
      <c r="BK95" s="173"/>
      <c r="BL95" s="173"/>
      <c r="BM95" s="173"/>
      <c r="BN95" s="173"/>
      <c r="BO95" s="173"/>
      <c r="BP95" s="173"/>
      <c r="BQ95" s="173"/>
      <c r="BR95" s="173"/>
      <c r="BS95" s="173"/>
      <c r="BT95" s="173"/>
      <c r="BU95" s="173"/>
      <c r="BV95" s="173"/>
      <c r="BW95" s="173"/>
      <c r="BX95" s="173"/>
      <c r="BY95" s="173"/>
      <c r="BZ95" s="173"/>
      <c r="CA95" s="173"/>
      <c r="CB95" s="173"/>
      <c r="CC95" s="173"/>
      <c r="CD95" s="173"/>
      <c r="CE95" s="173"/>
      <c r="CF95" s="173"/>
      <c r="CG95" s="173"/>
      <c r="CH95" s="173"/>
      <c r="CI95" s="173"/>
      <c r="CJ95" s="173"/>
      <c r="CK95" s="173"/>
      <c r="CL95" s="33"/>
      <c r="CM95" s="82"/>
      <c r="CN95" s="200"/>
      <c r="CO95" s="173"/>
      <c r="CP95" s="173"/>
      <c r="CQ95" s="173"/>
      <c r="CR95" s="173"/>
      <c r="CS95" s="173"/>
      <c r="CT95" s="173"/>
      <c r="CU95" s="173"/>
      <c r="CV95" s="173"/>
      <c r="CW95" s="173"/>
      <c r="CX95" s="173"/>
      <c r="CY95" s="173"/>
      <c r="CZ95" s="173"/>
      <c r="DA95" s="173"/>
      <c r="DB95" s="173"/>
      <c r="DC95" s="173"/>
      <c r="DD95" s="173"/>
      <c r="DE95" s="173"/>
      <c r="DF95" s="76"/>
      <c r="DG95" s="68"/>
      <c r="DH95" s="79"/>
      <c r="DI95" s="36"/>
    </row>
    <row r="96" spans="1:113" ht="15.75" customHeight="1">
      <c r="A96" s="198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160"/>
      <c r="CN96" s="160"/>
      <c r="CO96" s="160"/>
      <c r="CP96" s="160"/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76"/>
      <c r="DG96" s="69"/>
      <c r="DH96" s="69"/>
      <c r="DI96" s="36"/>
    </row>
    <row r="97" spans="1:113" ht="15.75" customHeight="1">
      <c r="A97" s="198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8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05"/>
      <c r="BO97" s="205"/>
      <c r="BP97" s="205"/>
      <c r="BQ97" s="205"/>
      <c r="BR97" s="205"/>
      <c r="BS97" s="205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4"/>
      <c r="CM97" s="209"/>
      <c r="CN97" s="208"/>
      <c r="CO97" s="208"/>
      <c r="CP97" s="208"/>
      <c r="CQ97" s="208"/>
      <c r="CR97" s="208"/>
      <c r="CS97" s="208"/>
      <c r="CT97" s="208"/>
      <c r="CU97" s="208"/>
      <c r="CV97" s="208"/>
      <c r="CW97" s="208"/>
      <c r="CX97" s="208"/>
      <c r="CY97" s="208"/>
      <c r="CZ97" s="208"/>
      <c r="DA97" s="208"/>
      <c r="DB97" s="208"/>
      <c r="DC97" s="208"/>
      <c r="DD97" s="208"/>
      <c r="DE97" s="208"/>
      <c r="DF97" s="76"/>
      <c r="DG97" s="69"/>
      <c r="DH97" s="69"/>
      <c r="DI97" s="36"/>
    </row>
    <row r="98" spans="1:113" ht="15.75">
      <c r="A98" s="2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33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76"/>
      <c r="DG98" s="69"/>
      <c r="DH98" s="69"/>
      <c r="DI98" s="36"/>
    </row>
    <row r="99" spans="1:113" ht="15.75">
      <c r="A99" s="68"/>
      <c r="B99" s="68"/>
      <c r="C99" s="68"/>
      <c r="D99" s="68"/>
      <c r="E99" s="68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9"/>
      <c r="DH99" s="69"/>
      <c r="DI99" s="36"/>
    </row>
    <row r="100" spans="1:113" ht="15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68"/>
      <c r="DG100" s="69"/>
      <c r="DH100" s="69"/>
      <c r="DI100" s="36"/>
    </row>
    <row r="101" s="36" customFormat="1" ht="12.75">
      <c r="DH101" s="85"/>
    </row>
    <row r="102" spans="1:112" s="36" customFormat="1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6"/>
      <c r="DG102" s="67"/>
      <c r="DH102" s="67"/>
    </row>
    <row r="103" spans="1:112" s="36" customFormat="1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3"/>
      <c r="CQ103" s="173"/>
      <c r="CR103" s="173"/>
      <c r="CS103" s="173"/>
      <c r="CT103" s="173"/>
      <c r="CU103" s="173"/>
      <c r="CV103" s="173"/>
      <c r="CW103" s="173"/>
      <c r="CX103" s="173"/>
      <c r="CY103" s="173"/>
      <c r="CZ103" s="173"/>
      <c r="DA103" s="173"/>
      <c r="DB103" s="173"/>
      <c r="DC103" s="173"/>
      <c r="DD103" s="173"/>
      <c r="DE103" s="173"/>
      <c r="DF103" s="68"/>
      <c r="DG103" s="69"/>
      <c r="DH103" s="69"/>
    </row>
    <row r="104" spans="1:112" s="36" customFormat="1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/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4"/>
      <c r="DE104" s="184"/>
      <c r="DF104" s="68"/>
      <c r="DG104" s="69"/>
      <c r="DH104" s="69"/>
    </row>
    <row r="105" spans="1:112" s="36" customFormat="1" ht="12.7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91"/>
      <c r="BU105" s="191"/>
      <c r="BV105" s="191"/>
      <c r="BW105" s="191"/>
      <c r="BX105" s="191"/>
      <c r="BY105" s="191"/>
      <c r="BZ105" s="191"/>
      <c r="CA105" s="191"/>
      <c r="CB105" s="191"/>
      <c r="CC105" s="191"/>
      <c r="CD105" s="191"/>
      <c r="CE105" s="191"/>
      <c r="CF105" s="191"/>
      <c r="CG105" s="191"/>
      <c r="CH105" s="191"/>
      <c r="CI105" s="191"/>
      <c r="CJ105" s="191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1"/>
      <c r="CU105" s="191"/>
      <c r="CV105" s="191"/>
      <c r="CW105" s="191"/>
      <c r="CX105" s="191"/>
      <c r="CY105" s="191"/>
      <c r="CZ105" s="191"/>
      <c r="DA105" s="191"/>
      <c r="DB105" s="191"/>
      <c r="DC105" s="191"/>
      <c r="DD105" s="191"/>
      <c r="DE105" s="191"/>
      <c r="DF105" s="71"/>
      <c r="DG105" s="72"/>
      <c r="DH105" s="72"/>
    </row>
    <row r="106" spans="1:112" s="36" customFormat="1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  <c r="CF106" s="184"/>
      <c r="CG106" s="184"/>
      <c r="CH106" s="184"/>
      <c r="CI106" s="184"/>
      <c r="CJ106" s="184"/>
      <c r="CK106" s="184"/>
      <c r="CL106" s="184"/>
      <c r="CM106" s="184"/>
      <c r="CN106" s="184"/>
      <c r="CO106" s="184"/>
      <c r="CP106" s="184"/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4"/>
      <c r="DE106" s="184"/>
      <c r="DF106" s="68"/>
      <c r="DG106" s="69"/>
      <c r="DH106" s="69"/>
    </row>
    <row r="107" spans="1:112" s="36" customFormat="1" ht="12.7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71"/>
      <c r="DG107" s="72"/>
      <c r="DH107" s="72"/>
    </row>
    <row r="108" spans="1:112" s="36" customFormat="1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  <c r="CP108" s="193"/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193"/>
      <c r="DA108" s="193"/>
      <c r="DB108" s="193"/>
      <c r="DC108" s="193"/>
      <c r="DD108" s="193"/>
      <c r="DE108" s="193"/>
      <c r="DF108" s="68"/>
      <c r="DG108" s="69"/>
      <c r="DH108" s="69"/>
    </row>
    <row r="109" spans="1:112" s="36" customFormat="1" ht="12.7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2"/>
      <c r="CC109" s="192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2"/>
      <c r="CP109" s="192"/>
      <c r="CQ109" s="192"/>
      <c r="CR109" s="192"/>
      <c r="CS109" s="192"/>
      <c r="CT109" s="192"/>
      <c r="CU109" s="192"/>
      <c r="CV109" s="192"/>
      <c r="CW109" s="192"/>
      <c r="CX109" s="192"/>
      <c r="CY109" s="192"/>
      <c r="CZ109" s="192"/>
      <c r="DA109" s="192"/>
      <c r="DB109" s="192"/>
      <c r="DC109" s="192"/>
      <c r="DD109" s="192"/>
      <c r="DE109" s="192"/>
      <c r="DF109" s="71"/>
      <c r="DG109" s="72"/>
      <c r="DH109" s="72"/>
    </row>
    <row r="110" spans="1:112" s="36" customFormat="1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193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3"/>
      <c r="CU110" s="193"/>
      <c r="CV110" s="193"/>
      <c r="CW110" s="193"/>
      <c r="CX110" s="193"/>
      <c r="CY110" s="193"/>
      <c r="CZ110" s="193"/>
      <c r="DA110" s="193"/>
      <c r="DB110" s="193"/>
      <c r="DC110" s="193"/>
      <c r="DD110" s="193"/>
      <c r="DE110" s="193"/>
      <c r="DF110" s="68"/>
      <c r="DG110" s="69"/>
      <c r="DH110" s="69"/>
    </row>
    <row r="111" spans="1:112" s="36" customFormat="1" ht="12.7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2"/>
      <c r="CM111" s="192"/>
      <c r="CN111" s="192"/>
      <c r="CO111" s="192"/>
      <c r="CP111" s="192"/>
      <c r="CQ111" s="192"/>
      <c r="CR111" s="192"/>
      <c r="CS111" s="192"/>
      <c r="CT111" s="192"/>
      <c r="CU111" s="192"/>
      <c r="CV111" s="192"/>
      <c r="CW111" s="192"/>
      <c r="CX111" s="192"/>
      <c r="CY111" s="192"/>
      <c r="CZ111" s="192"/>
      <c r="DA111" s="192"/>
      <c r="DB111" s="192"/>
      <c r="DC111" s="192"/>
      <c r="DD111" s="192"/>
      <c r="DE111" s="192"/>
      <c r="DF111" s="71"/>
      <c r="DG111" s="72"/>
      <c r="DH111" s="72"/>
    </row>
    <row r="112" spans="1:112" s="36" customFormat="1" ht="114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93"/>
      <c r="BI112" s="193"/>
      <c r="BJ112" s="193"/>
      <c r="BK112" s="193"/>
      <c r="BL112" s="193"/>
      <c r="BM112" s="11"/>
      <c r="BN112" s="11"/>
      <c r="BO112" s="11"/>
      <c r="BP112" s="173"/>
      <c r="BQ112" s="173"/>
      <c r="BR112" s="173"/>
      <c r="BS112" s="173"/>
      <c r="BT112" s="173"/>
      <c r="BU112" s="173"/>
      <c r="BV112" s="173"/>
      <c r="BW112" s="173"/>
      <c r="BX112" s="173"/>
      <c r="BY112" s="173"/>
      <c r="BZ112" s="173"/>
      <c r="CA112" s="173"/>
      <c r="CB112" s="173"/>
      <c r="CC112" s="173"/>
      <c r="CD112" s="173"/>
      <c r="CE112" s="173"/>
      <c r="CF112" s="173"/>
      <c r="CG112" s="173"/>
      <c r="CH112" s="173"/>
      <c r="CI112" s="173"/>
      <c r="CJ112" s="173"/>
      <c r="CK112" s="173"/>
      <c r="CL112" s="173"/>
      <c r="CM112" s="173"/>
      <c r="CN112" s="173"/>
      <c r="CO112" s="194"/>
      <c r="CP112" s="194"/>
      <c r="CQ112" s="194"/>
      <c r="CR112" s="194"/>
      <c r="CS112" s="194"/>
      <c r="CT112" s="194"/>
      <c r="CU112" s="195"/>
      <c r="CV112" s="195"/>
      <c r="CW112" s="195"/>
      <c r="CX112" s="11"/>
      <c r="CY112" s="11"/>
      <c r="CZ112" s="11"/>
      <c r="DA112" s="11"/>
      <c r="DB112" s="11"/>
      <c r="DC112" s="11"/>
      <c r="DD112" s="11"/>
      <c r="DE112" s="11"/>
      <c r="DF112" s="68"/>
      <c r="DG112" s="69"/>
      <c r="DH112" s="69"/>
    </row>
    <row r="113" spans="1:112" s="36" customFormat="1" ht="12.7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192"/>
      <c r="BQ113" s="192"/>
      <c r="BR113" s="192"/>
      <c r="BS113" s="192"/>
      <c r="BT113" s="192"/>
      <c r="BU113" s="192"/>
      <c r="BV113" s="192"/>
      <c r="BW113" s="192"/>
      <c r="BX113" s="192"/>
      <c r="BY113" s="192"/>
      <c r="BZ113" s="192"/>
      <c r="CA113" s="192"/>
      <c r="CB113" s="192"/>
      <c r="CC113" s="192"/>
      <c r="CD113" s="192"/>
      <c r="CE113" s="192"/>
      <c r="CF113" s="192"/>
      <c r="CG113" s="192"/>
      <c r="CH113" s="192"/>
      <c r="CI113" s="192"/>
      <c r="CJ113" s="192"/>
      <c r="CK113" s="192"/>
      <c r="CL113" s="192"/>
      <c r="CM113" s="192"/>
      <c r="CN113" s="192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1"/>
      <c r="DG113" s="72"/>
      <c r="DH113" s="72"/>
    </row>
    <row r="114" spans="1:112" s="36" customFormat="1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68"/>
      <c r="DG114" s="69"/>
      <c r="DH114" s="69"/>
    </row>
    <row r="115" spans="1:113" s="36" customFormat="1" ht="18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68"/>
      <c r="DG115" s="27"/>
      <c r="DH115" s="27"/>
      <c r="DI115"/>
    </row>
    <row r="116" spans="1:113" s="36" customFormat="1" ht="36" customHeight="1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96"/>
      <c r="BM116" s="196"/>
      <c r="BN116" s="196"/>
      <c r="BO116" s="196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6"/>
      <c r="CD116" s="196"/>
      <c r="CE116" s="196"/>
      <c r="CF116" s="196"/>
      <c r="CG116" s="196"/>
      <c r="CH116" s="196"/>
      <c r="CI116" s="196"/>
      <c r="CJ116" s="196"/>
      <c r="CK116" s="196"/>
      <c r="CL116" s="196"/>
      <c r="CM116" s="196"/>
      <c r="CN116" s="196"/>
      <c r="CO116" s="196"/>
      <c r="CP116" s="196"/>
      <c r="CQ116" s="196"/>
      <c r="CR116" s="196"/>
      <c r="CS116" s="196"/>
      <c r="CT116" s="196"/>
      <c r="CU116" s="196"/>
      <c r="CV116" s="196"/>
      <c r="CW116" s="196"/>
      <c r="CX116" s="196"/>
      <c r="CY116" s="196"/>
      <c r="CZ116" s="196"/>
      <c r="DA116" s="196"/>
      <c r="DB116" s="196"/>
      <c r="DC116" s="196"/>
      <c r="DD116" s="196"/>
      <c r="DE116" s="196"/>
      <c r="DF116" s="73"/>
      <c r="DG116" s="27"/>
      <c r="DH116" s="27"/>
      <c r="DI116"/>
    </row>
    <row r="117" spans="1:113" s="36" customFormat="1" ht="36" customHeight="1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73"/>
      <c r="DG117" s="27"/>
      <c r="DH117" s="27"/>
      <c r="DI117"/>
    </row>
    <row r="118" spans="1:113" s="36" customFormat="1" ht="36" customHeight="1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6"/>
      <c r="CA118" s="196"/>
      <c r="CB118" s="196"/>
      <c r="CC118" s="196"/>
      <c r="CD118" s="196"/>
      <c r="CE118" s="196"/>
      <c r="CF118" s="196"/>
      <c r="CG118" s="196"/>
      <c r="CH118" s="196"/>
      <c r="CI118" s="196"/>
      <c r="CJ118" s="196"/>
      <c r="CK118" s="196"/>
      <c r="CL118" s="196"/>
      <c r="CM118" s="196"/>
      <c r="CN118" s="196"/>
      <c r="CO118" s="196"/>
      <c r="CP118" s="196"/>
      <c r="CQ118" s="196"/>
      <c r="CR118" s="196"/>
      <c r="CS118" s="196"/>
      <c r="CT118" s="196"/>
      <c r="CU118" s="196"/>
      <c r="CV118" s="196"/>
      <c r="CW118" s="196"/>
      <c r="CX118" s="196"/>
      <c r="CY118" s="196"/>
      <c r="CZ118" s="196"/>
      <c r="DA118" s="196"/>
      <c r="DB118" s="196"/>
      <c r="DC118" s="196"/>
      <c r="DD118" s="196"/>
      <c r="DE118" s="196"/>
      <c r="DF118" s="73"/>
      <c r="DG118" s="27"/>
      <c r="DH118" s="27"/>
      <c r="DI118"/>
    </row>
    <row r="119" spans="1:113" s="36" customFormat="1" ht="15.75" customHeight="1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6"/>
      <c r="CA119" s="196"/>
      <c r="CB119" s="196"/>
      <c r="CC119" s="196"/>
      <c r="CD119" s="196"/>
      <c r="CE119" s="196"/>
      <c r="CF119" s="196"/>
      <c r="CG119" s="196"/>
      <c r="CH119" s="196"/>
      <c r="CI119" s="196"/>
      <c r="CJ119" s="196"/>
      <c r="CK119" s="196"/>
      <c r="CL119" s="196"/>
      <c r="CM119" s="196"/>
      <c r="CN119" s="196"/>
      <c r="CO119" s="196"/>
      <c r="CP119" s="196"/>
      <c r="CQ119" s="196"/>
      <c r="CR119" s="196"/>
      <c r="CS119" s="196"/>
      <c r="CT119" s="196"/>
      <c r="CU119" s="196"/>
      <c r="CV119" s="196"/>
      <c r="CW119" s="196"/>
      <c r="CX119" s="196"/>
      <c r="CY119" s="196"/>
      <c r="CZ119" s="196"/>
      <c r="DA119" s="196"/>
      <c r="DB119" s="196"/>
      <c r="DC119" s="196"/>
      <c r="DD119" s="196"/>
      <c r="DE119" s="196"/>
      <c r="DF119" s="73"/>
      <c r="DG119" s="27"/>
      <c r="DH119" s="27"/>
      <c r="DI119"/>
    </row>
    <row r="120" spans="1:113" s="36" customFormat="1" ht="48.75" customHeight="1">
      <c r="A120" s="11"/>
      <c r="B120" s="11"/>
      <c r="C120" s="11"/>
      <c r="D120" s="11"/>
      <c r="E120" s="11"/>
      <c r="F120" s="11"/>
      <c r="G120" s="183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/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  <c r="CF120" s="184"/>
      <c r="CG120" s="184"/>
      <c r="CH120" s="184"/>
      <c r="CI120" s="184"/>
      <c r="CJ120" s="184"/>
      <c r="CK120" s="184"/>
      <c r="CL120" s="184"/>
      <c r="CM120" s="184"/>
      <c r="CN120" s="184"/>
      <c r="CO120" s="184"/>
      <c r="CP120" s="184"/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  <c r="DB120" s="184"/>
      <c r="DC120" s="184"/>
      <c r="DD120" s="184"/>
      <c r="DE120" s="184"/>
      <c r="DF120" s="68"/>
      <c r="DG120" s="27"/>
      <c r="DH120" s="27"/>
      <c r="DI120"/>
    </row>
    <row r="121" spans="1:113" s="36" customFormat="1" ht="15.75" customHeight="1">
      <c r="A121" s="11"/>
      <c r="B121" s="11"/>
      <c r="C121" s="11"/>
      <c r="D121" s="11"/>
      <c r="E121" s="11"/>
      <c r="F121" s="11"/>
      <c r="G121" s="34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68"/>
      <c r="DG121" s="27"/>
      <c r="DH121" s="27"/>
      <c r="DI121"/>
    </row>
    <row r="122" spans="1:113" s="36" customFormat="1" ht="15.75" customHeight="1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197"/>
      <c r="CA122" s="197"/>
      <c r="CB122" s="197"/>
      <c r="CC122" s="197"/>
      <c r="CD122" s="197"/>
      <c r="CE122" s="197"/>
      <c r="CF122" s="197"/>
      <c r="CG122" s="197"/>
      <c r="CH122" s="197"/>
      <c r="CI122" s="197"/>
      <c r="CJ122" s="197"/>
      <c r="CK122" s="197"/>
      <c r="CL122" s="74"/>
      <c r="CM122" s="197"/>
      <c r="CN122" s="197"/>
      <c r="CO122" s="197"/>
      <c r="CP122" s="197"/>
      <c r="CQ122" s="197"/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7"/>
      <c r="DE122" s="197"/>
      <c r="DF122" s="75"/>
      <c r="DG122" s="27"/>
      <c r="DH122" s="27"/>
      <c r="DI122"/>
    </row>
    <row r="123" spans="1:113" s="36" customFormat="1" ht="15.75">
      <c r="A123" s="19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75"/>
      <c r="DG123" s="27"/>
      <c r="DH123" s="27"/>
      <c r="DI123"/>
    </row>
    <row r="124" spans="1:113" s="36" customFormat="1" ht="15.75" customHeight="1">
      <c r="A124" s="198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76"/>
      <c r="DG124" s="27"/>
      <c r="DH124" s="27"/>
      <c r="DI124"/>
    </row>
    <row r="125" spans="1:113" s="36" customFormat="1" ht="48" customHeight="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73"/>
      <c r="BC125" s="173"/>
      <c r="BD125" s="173"/>
      <c r="BE125" s="173"/>
      <c r="BF125" s="173"/>
      <c r="BG125" s="173"/>
      <c r="BH125" s="173"/>
      <c r="BI125" s="173"/>
      <c r="BJ125" s="173"/>
      <c r="BK125" s="173"/>
      <c r="BL125" s="173"/>
      <c r="BM125" s="173"/>
      <c r="BN125" s="173"/>
      <c r="BO125" s="173"/>
      <c r="BP125" s="173"/>
      <c r="BQ125" s="173"/>
      <c r="BR125" s="173"/>
      <c r="BS125" s="173"/>
      <c r="BT125" s="173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200"/>
      <c r="CM125" s="201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76"/>
      <c r="DG125" s="27"/>
      <c r="DH125" s="27"/>
      <c r="DI125"/>
    </row>
    <row r="126" spans="1:113" s="36" customFormat="1" ht="15.75" customHeight="1">
      <c r="A126" s="199"/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202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78"/>
      <c r="DG126" s="27"/>
      <c r="DH126" s="39">
        <f>CM125+CM127+CM129</f>
        <v>0</v>
      </c>
      <c r="DI126"/>
    </row>
    <row r="127" spans="1:113" s="36" customFormat="1" ht="48" customHeight="1">
      <c r="A127" s="199"/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203"/>
      <c r="AT127" s="203"/>
      <c r="AU127" s="203"/>
      <c r="AV127" s="203"/>
      <c r="AW127" s="203"/>
      <c r="AX127" s="203"/>
      <c r="AY127" s="203"/>
      <c r="AZ127" s="203"/>
      <c r="BA127" s="203"/>
      <c r="BB127" s="203"/>
      <c r="BC127" s="203"/>
      <c r="BD127" s="203"/>
      <c r="BE127" s="203"/>
      <c r="BF127" s="203"/>
      <c r="BG127" s="203"/>
      <c r="BH127" s="203"/>
      <c r="BI127" s="203"/>
      <c r="BJ127" s="203"/>
      <c r="BK127" s="203"/>
      <c r="BL127" s="203"/>
      <c r="BM127" s="203"/>
      <c r="BN127" s="203"/>
      <c r="BO127" s="203"/>
      <c r="BP127" s="203"/>
      <c r="BQ127" s="203"/>
      <c r="BR127" s="203"/>
      <c r="BS127" s="203"/>
      <c r="BT127" s="173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200"/>
      <c r="CM127" s="201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78"/>
      <c r="DG127" s="27"/>
      <c r="DH127" s="39"/>
      <c r="DI127"/>
    </row>
    <row r="128" spans="1:113" s="36" customFormat="1" ht="15.75" customHeight="1">
      <c r="A128" s="199"/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  <c r="BS128" s="203"/>
      <c r="BT128" s="160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  <c r="CJ128" s="160"/>
      <c r="CK128" s="160"/>
      <c r="CL128" s="160"/>
      <c r="CM128" s="160"/>
      <c r="CN128" s="160"/>
      <c r="CO128" s="160"/>
      <c r="CP128" s="160"/>
      <c r="CQ128" s="160"/>
      <c r="CR128" s="160"/>
      <c r="CS128" s="160"/>
      <c r="CT128" s="160"/>
      <c r="CU128" s="160"/>
      <c r="CV128" s="160"/>
      <c r="CW128" s="160"/>
      <c r="CX128" s="160"/>
      <c r="CY128" s="160"/>
      <c r="CZ128" s="160"/>
      <c r="DA128" s="160"/>
      <c r="DB128" s="160"/>
      <c r="DC128" s="160"/>
      <c r="DD128" s="160"/>
      <c r="DE128" s="160"/>
      <c r="DF128" s="78"/>
      <c r="DG128" s="27"/>
      <c r="DH128" s="39"/>
      <c r="DI128"/>
    </row>
    <row r="129" spans="1:113" s="36" customFormat="1" ht="111.75" customHeight="1">
      <c r="A129" s="199"/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73"/>
      <c r="BF129" s="173"/>
      <c r="BG129" s="173"/>
      <c r="BH129" s="173"/>
      <c r="BI129" s="173"/>
      <c r="BJ129" s="173"/>
      <c r="BK129" s="173"/>
      <c r="BL129" s="173"/>
      <c r="BM129" s="173"/>
      <c r="BN129" s="173"/>
      <c r="BO129" s="173"/>
      <c r="BP129" s="173"/>
      <c r="BQ129" s="173"/>
      <c r="BR129" s="173"/>
      <c r="BS129" s="173"/>
      <c r="BT129" s="173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  <c r="CL129" s="200"/>
      <c r="CM129" s="201"/>
      <c r="CN129" s="201"/>
      <c r="CO129" s="201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201"/>
      <c r="DE129" s="201"/>
      <c r="DF129" s="76"/>
      <c r="DG129" s="27"/>
      <c r="DH129" s="27"/>
      <c r="DI129"/>
    </row>
    <row r="130" spans="1:113" s="36" customFormat="1" ht="36" customHeight="1">
      <c r="A130" s="199"/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3"/>
      <c r="BR130" s="173"/>
      <c r="BS130" s="173"/>
      <c r="BT130" s="160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160"/>
      <c r="CM130" s="201"/>
      <c r="CN130" s="201"/>
      <c r="CO130" s="201"/>
      <c r="CP130" s="201"/>
      <c r="CQ130" s="201"/>
      <c r="CR130" s="201"/>
      <c r="CS130" s="201"/>
      <c r="CT130" s="201"/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1"/>
      <c r="DF130" s="76"/>
      <c r="DG130" s="27"/>
      <c r="DH130" s="27"/>
      <c r="DI130"/>
    </row>
    <row r="131" spans="1:113" s="36" customFormat="1" ht="15.75" customHeight="1">
      <c r="A131" s="198"/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/>
      <c r="CH131" s="198"/>
      <c r="CI131" s="198"/>
      <c r="CJ131" s="198"/>
      <c r="CK131" s="198"/>
      <c r="CL131" s="198"/>
      <c r="CM131" s="198"/>
      <c r="CN131" s="198"/>
      <c r="CO131" s="198"/>
      <c r="CP131" s="198"/>
      <c r="CQ131" s="198"/>
      <c r="CR131" s="198"/>
      <c r="CS131" s="198"/>
      <c r="CT131" s="198"/>
      <c r="CU131" s="198"/>
      <c r="CV131" s="198"/>
      <c r="CW131" s="198"/>
      <c r="CX131" s="198"/>
      <c r="CY131" s="198"/>
      <c r="CZ131" s="198"/>
      <c r="DA131" s="198"/>
      <c r="DB131" s="198"/>
      <c r="DC131" s="198"/>
      <c r="DD131" s="198"/>
      <c r="DE131" s="198"/>
      <c r="DF131" s="76"/>
      <c r="DG131" s="27"/>
      <c r="DH131" s="27"/>
      <c r="DI131"/>
    </row>
    <row r="132" spans="1:113" s="36" customFormat="1" ht="53.25" customHeight="1">
      <c r="A132" s="199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173"/>
      <c r="BQ132" s="173"/>
      <c r="BR132" s="173"/>
      <c r="BS132" s="173"/>
      <c r="BT132" s="173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200"/>
      <c r="CM132" s="201"/>
      <c r="CN132" s="204"/>
      <c r="CO132" s="204"/>
      <c r="CP132" s="204"/>
      <c r="CQ132" s="204"/>
      <c r="CR132" s="204"/>
      <c r="CS132" s="204"/>
      <c r="CT132" s="204"/>
      <c r="CU132" s="204"/>
      <c r="CV132" s="204"/>
      <c r="CW132" s="204"/>
      <c r="CX132" s="204"/>
      <c r="CY132" s="204"/>
      <c r="CZ132" s="204"/>
      <c r="DA132" s="204"/>
      <c r="DB132" s="204"/>
      <c r="DC132" s="204"/>
      <c r="DD132" s="204"/>
      <c r="DE132" s="204"/>
      <c r="DF132" s="78"/>
      <c r="DG132" s="27"/>
      <c r="DH132" s="39">
        <f>CM132+CM134+CM136+CM138</f>
        <v>0</v>
      </c>
      <c r="DI132"/>
    </row>
    <row r="133" spans="1:113" s="36" customFormat="1" ht="0.75" customHeight="1">
      <c r="A133" s="199"/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202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  <c r="CL133" s="160"/>
      <c r="CM133" s="204"/>
      <c r="CN133" s="204"/>
      <c r="CO133" s="204"/>
      <c r="CP133" s="204"/>
      <c r="CQ133" s="204"/>
      <c r="CR133" s="204"/>
      <c r="CS133" s="204"/>
      <c r="CT133" s="204"/>
      <c r="CU133" s="204"/>
      <c r="CV133" s="204"/>
      <c r="CW133" s="204"/>
      <c r="CX133" s="204"/>
      <c r="CY133" s="204"/>
      <c r="CZ133" s="204"/>
      <c r="DA133" s="204"/>
      <c r="DB133" s="204"/>
      <c r="DC133" s="204"/>
      <c r="DD133" s="204"/>
      <c r="DE133" s="204"/>
      <c r="DF133" s="80"/>
      <c r="DG133" s="27"/>
      <c r="DH133" s="27"/>
      <c r="DI133"/>
    </row>
    <row r="134" spans="1:113" s="36" customFormat="1" ht="43.5" customHeight="1">
      <c r="A134" s="199"/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3"/>
      <c r="BP134" s="173"/>
      <c r="BQ134" s="173"/>
      <c r="BR134" s="173"/>
      <c r="BS134" s="173"/>
      <c r="BT134" s="173"/>
      <c r="BU134" s="173"/>
      <c r="BV134" s="173"/>
      <c r="BW134" s="173"/>
      <c r="BX134" s="173"/>
      <c r="BY134" s="173"/>
      <c r="BZ134" s="173"/>
      <c r="CA134" s="173"/>
      <c r="CB134" s="173"/>
      <c r="CC134" s="173"/>
      <c r="CD134" s="173"/>
      <c r="CE134" s="173"/>
      <c r="CF134" s="173"/>
      <c r="CG134" s="173"/>
      <c r="CH134" s="173"/>
      <c r="CI134" s="173"/>
      <c r="CJ134" s="173"/>
      <c r="CK134" s="173"/>
      <c r="CL134" s="200"/>
      <c r="CM134" s="201"/>
      <c r="CN134" s="204"/>
      <c r="CO134" s="204"/>
      <c r="CP134" s="204"/>
      <c r="CQ134" s="204"/>
      <c r="CR134" s="204"/>
      <c r="CS134" s="204"/>
      <c r="CT134" s="204"/>
      <c r="CU134" s="204"/>
      <c r="CV134" s="204"/>
      <c r="CW134" s="204"/>
      <c r="CX134" s="204"/>
      <c r="CY134" s="204"/>
      <c r="CZ134" s="204"/>
      <c r="DA134" s="204"/>
      <c r="DB134" s="204"/>
      <c r="DC134" s="204"/>
      <c r="DD134" s="204"/>
      <c r="DE134" s="204"/>
      <c r="DF134" s="76"/>
      <c r="DG134" s="27"/>
      <c r="DH134" s="27"/>
      <c r="DI134"/>
    </row>
    <row r="135" spans="1:113" s="36" customFormat="1" ht="15.75" customHeight="1">
      <c r="A135" s="199"/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202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73"/>
      <c r="BU135" s="173"/>
      <c r="BV135" s="173"/>
      <c r="BW135" s="173"/>
      <c r="BX135" s="173"/>
      <c r="BY135" s="173"/>
      <c r="BZ135" s="173"/>
      <c r="CA135" s="173"/>
      <c r="CB135" s="173"/>
      <c r="CC135" s="173"/>
      <c r="CD135" s="173"/>
      <c r="CE135" s="173"/>
      <c r="CF135" s="173"/>
      <c r="CG135" s="173"/>
      <c r="CH135" s="173"/>
      <c r="CI135" s="173"/>
      <c r="CJ135" s="173"/>
      <c r="CK135" s="173"/>
      <c r="CL135" s="160"/>
      <c r="CM135" s="204"/>
      <c r="CN135" s="204"/>
      <c r="CO135" s="204"/>
      <c r="CP135" s="204"/>
      <c r="CQ135" s="204"/>
      <c r="CR135" s="204"/>
      <c r="CS135" s="204"/>
      <c r="CT135" s="204"/>
      <c r="CU135" s="204"/>
      <c r="CV135" s="204"/>
      <c r="CW135" s="204"/>
      <c r="CX135" s="204"/>
      <c r="CY135" s="204"/>
      <c r="CZ135" s="204"/>
      <c r="DA135" s="204"/>
      <c r="DB135" s="204"/>
      <c r="DC135" s="204"/>
      <c r="DD135" s="204"/>
      <c r="DE135" s="204"/>
      <c r="DF135" s="76"/>
      <c r="DG135" s="27"/>
      <c r="DH135" s="27"/>
      <c r="DI135"/>
    </row>
    <row r="136" spans="1:113" s="36" customFormat="1" ht="15.75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173"/>
      <c r="BN136" s="173"/>
      <c r="BO136" s="173"/>
      <c r="BP136" s="173"/>
      <c r="BQ136" s="173"/>
      <c r="BR136" s="173"/>
      <c r="BS136" s="173"/>
      <c r="BT136" s="173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200"/>
      <c r="CM136" s="201"/>
      <c r="CN136" s="204"/>
      <c r="CO136" s="204"/>
      <c r="CP136" s="204"/>
      <c r="CQ136" s="204"/>
      <c r="CR136" s="204"/>
      <c r="CS136" s="204"/>
      <c r="CT136" s="204"/>
      <c r="CU136" s="204"/>
      <c r="CV136" s="204"/>
      <c r="CW136" s="204"/>
      <c r="CX136" s="204"/>
      <c r="CY136" s="204"/>
      <c r="CZ136" s="204"/>
      <c r="DA136" s="204"/>
      <c r="DB136" s="204"/>
      <c r="DC136" s="204"/>
      <c r="DD136" s="204"/>
      <c r="DE136" s="204"/>
      <c r="DF136" s="76"/>
      <c r="DG136" s="27"/>
      <c r="DH136" s="27"/>
      <c r="DI136"/>
    </row>
    <row r="137" spans="1:113" s="36" customFormat="1" ht="1.5" customHeight="1">
      <c r="A137" s="199"/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202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204"/>
      <c r="CN137" s="204"/>
      <c r="CO137" s="204"/>
      <c r="CP137" s="204"/>
      <c r="CQ137" s="204"/>
      <c r="CR137" s="204"/>
      <c r="CS137" s="204"/>
      <c r="CT137" s="204"/>
      <c r="CU137" s="204"/>
      <c r="CV137" s="204"/>
      <c r="CW137" s="204"/>
      <c r="CX137" s="204"/>
      <c r="CY137" s="204"/>
      <c r="CZ137" s="204"/>
      <c r="DA137" s="204"/>
      <c r="DB137" s="204"/>
      <c r="DC137" s="204"/>
      <c r="DD137" s="204"/>
      <c r="DE137" s="204"/>
      <c r="DF137" s="76"/>
      <c r="DG137" s="27"/>
      <c r="DH137" s="27"/>
      <c r="DI137"/>
    </row>
    <row r="138" spans="1:113" s="36" customFormat="1" ht="15.75" customHeight="1" hidden="1">
      <c r="A138" s="199"/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7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73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200"/>
      <c r="CM138" s="201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76"/>
      <c r="DG138" s="27"/>
      <c r="DH138" s="27"/>
      <c r="DI138"/>
    </row>
    <row r="139" spans="1:113" s="36" customFormat="1" ht="6" customHeight="1">
      <c r="A139" s="199"/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/>
      <c r="BZ139" s="160"/>
      <c r="CA139" s="160"/>
      <c r="CB139" s="160"/>
      <c r="CC139" s="160"/>
      <c r="CD139" s="160"/>
      <c r="CE139" s="160"/>
      <c r="CF139" s="160"/>
      <c r="CG139" s="160"/>
      <c r="CH139" s="160"/>
      <c r="CI139" s="160"/>
      <c r="CJ139" s="160"/>
      <c r="CK139" s="160"/>
      <c r="CL139" s="160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76"/>
      <c r="DG139" s="27"/>
      <c r="DH139" s="27"/>
      <c r="DI139"/>
    </row>
    <row r="140" spans="1:113" s="36" customFormat="1" ht="49.5" customHeight="1">
      <c r="A140" s="198"/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05"/>
      <c r="BO140" s="205"/>
      <c r="BP140" s="205"/>
      <c r="BQ140" s="205"/>
      <c r="BR140" s="205"/>
      <c r="BS140" s="205"/>
      <c r="BT140" s="205"/>
      <c r="BU140" s="205"/>
      <c r="BV140" s="205"/>
      <c r="BW140" s="205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5"/>
      <c r="CL140" s="205"/>
      <c r="CM140" s="205"/>
      <c r="CN140" s="205"/>
      <c r="CO140" s="205"/>
      <c r="CP140" s="205"/>
      <c r="CQ140" s="205"/>
      <c r="CR140" s="205"/>
      <c r="CS140" s="205"/>
      <c r="CT140" s="205"/>
      <c r="CU140" s="205"/>
      <c r="CV140" s="205"/>
      <c r="CW140" s="205"/>
      <c r="CX140" s="205"/>
      <c r="CY140" s="205"/>
      <c r="CZ140" s="205"/>
      <c r="DA140" s="205"/>
      <c r="DB140" s="205"/>
      <c r="DC140" s="205"/>
      <c r="DD140" s="205"/>
      <c r="DE140" s="205"/>
      <c r="DF140" s="76"/>
      <c r="DG140" s="27"/>
      <c r="DH140" s="27"/>
      <c r="DI140"/>
    </row>
    <row r="141" spans="1:113" s="36" customFormat="1" ht="46.5" customHeight="1">
      <c r="A141" s="199"/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/>
      <c r="CK141" s="160"/>
      <c r="CL141" s="200"/>
      <c r="CM141" s="201"/>
      <c r="CN141" s="160"/>
      <c r="CO141" s="160"/>
      <c r="CP141" s="160"/>
      <c r="CQ141" s="160"/>
      <c r="CR141" s="160"/>
      <c r="CS141" s="160"/>
      <c r="CT141" s="160"/>
      <c r="CU141" s="160"/>
      <c r="CV141" s="160"/>
      <c r="CW141" s="160"/>
      <c r="CX141" s="160"/>
      <c r="CY141" s="160"/>
      <c r="CZ141" s="160"/>
      <c r="DA141" s="160"/>
      <c r="DB141" s="160"/>
      <c r="DC141" s="160"/>
      <c r="DD141" s="160"/>
      <c r="DE141" s="160"/>
      <c r="DF141" s="81"/>
      <c r="DG141" s="27"/>
      <c r="DH141" s="27"/>
      <c r="DI141"/>
    </row>
    <row r="142" spans="1:113" s="36" customFormat="1" ht="35.25" customHeight="1">
      <c r="A142" s="199"/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202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0"/>
      <c r="CI142" s="160"/>
      <c r="CJ142" s="160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0"/>
      <c r="DA142" s="160"/>
      <c r="DB142" s="160"/>
      <c r="DC142" s="160"/>
      <c r="DD142" s="160"/>
      <c r="DE142" s="160"/>
      <c r="DF142" s="76"/>
      <c r="DG142" s="27"/>
      <c r="DH142" s="39">
        <f>CM141+CM143+CM145+CM150+CM151+CM152+CM153+CM154+CM155+CM156+CM157</f>
        <v>0</v>
      </c>
      <c r="DI142"/>
    </row>
    <row r="143" spans="1:113" s="36" customFormat="1" ht="35.2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11"/>
      <c r="BT143" s="173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200"/>
      <c r="CM143" s="201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  <c r="DD143" s="160"/>
      <c r="DE143" s="160"/>
      <c r="DF143" s="76"/>
      <c r="DG143" s="27"/>
      <c r="DH143" s="39"/>
      <c r="DI143"/>
    </row>
    <row r="144" spans="1:113" s="36" customFormat="1" ht="49.5" customHeight="1">
      <c r="A144" s="199"/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/>
      <c r="BG144" s="203"/>
      <c r="BH144" s="203"/>
      <c r="BI144" s="203"/>
      <c r="BJ144" s="203"/>
      <c r="BK144" s="203"/>
      <c r="BL144" s="203"/>
      <c r="BM144" s="203"/>
      <c r="BN144" s="203"/>
      <c r="BO144" s="203"/>
      <c r="BP144" s="203"/>
      <c r="BQ144" s="203"/>
      <c r="BR144" s="203"/>
      <c r="BS144" s="203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  <c r="DD144" s="160"/>
      <c r="DE144" s="160"/>
      <c r="DF144" s="76"/>
      <c r="DG144" s="27"/>
      <c r="DH144" s="39"/>
      <c r="DI144"/>
    </row>
    <row r="145" spans="1:113" s="36" customFormat="1" ht="35.25" customHeight="1">
      <c r="A145" s="199"/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7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73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200"/>
      <c r="CM145" s="201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  <c r="DD145" s="160"/>
      <c r="DE145" s="160"/>
      <c r="DF145" s="147"/>
      <c r="DG145" s="27"/>
      <c r="DH145" s="27"/>
      <c r="DI145"/>
    </row>
    <row r="146" spans="1:113" s="36" customFormat="1" ht="48" customHeight="1">
      <c r="A146" s="199"/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20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  <c r="DD146" s="160"/>
      <c r="DE146" s="160"/>
      <c r="DF146" s="147"/>
      <c r="DG146" s="27"/>
      <c r="DH146" s="27"/>
      <c r="DI146"/>
    </row>
    <row r="147" spans="1:113" s="36" customFormat="1" ht="35.25" customHeight="1">
      <c r="A147" s="199"/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20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  <c r="DD147" s="160"/>
      <c r="DE147" s="160"/>
      <c r="DF147" s="147"/>
      <c r="DG147" s="27"/>
      <c r="DH147" s="27"/>
      <c r="DI147"/>
    </row>
    <row r="148" spans="1:113" s="36" customFormat="1" ht="15.75" customHeight="1">
      <c r="A148" s="199"/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200"/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  <c r="DD148" s="160"/>
      <c r="DE148" s="160"/>
      <c r="DF148" s="147"/>
      <c r="DG148" s="27"/>
      <c r="DH148" s="27"/>
      <c r="DI148"/>
    </row>
    <row r="149" spans="1:113" s="36" customFormat="1" ht="15.75" customHeight="1">
      <c r="A149" s="199"/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  <c r="CL149" s="200"/>
      <c r="CM149" s="160"/>
      <c r="CN149" s="160"/>
      <c r="CO149" s="160"/>
      <c r="CP149" s="160"/>
      <c r="CQ149" s="160"/>
      <c r="CR149" s="160"/>
      <c r="CS149" s="160"/>
      <c r="CT149" s="160"/>
      <c r="CU149" s="160"/>
      <c r="CV149" s="160"/>
      <c r="CW149" s="160"/>
      <c r="CX149" s="160"/>
      <c r="CY149" s="160"/>
      <c r="CZ149" s="160"/>
      <c r="DA149" s="160"/>
      <c r="DB149" s="160"/>
      <c r="DC149" s="160"/>
      <c r="DD149" s="160"/>
      <c r="DE149" s="160"/>
      <c r="DF149" s="147"/>
      <c r="DG149" s="27"/>
      <c r="DH149" s="27"/>
      <c r="DI149"/>
    </row>
    <row r="150" spans="1:113" s="36" customFormat="1" ht="48" customHeight="1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203"/>
      <c r="AT150" s="203"/>
      <c r="AU150" s="203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G150" s="203"/>
      <c r="BH150" s="203"/>
      <c r="BI150" s="203"/>
      <c r="BJ150" s="203"/>
      <c r="BK150" s="203"/>
      <c r="BL150" s="203"/>
      <c r="BM150" s="203"/>
      <c r="BN150" s="203"/>
      <c r="BO150" s="203"/>
      <c r="BP150" s="203"/>
      <c r="BQ150" s="203"/>
      <c r="BR150" s="203"/>
      <c r="BS150" s="203"/>
      <c r="BT150" s="173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33"/>
      <c r="CM150" s="201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  <c r="DD150" s="160"/>
      <c r="DE150" s="160"/>
      <c r="DF150" s="24"/>
      <c r="DG150" s="27"/>
      <c r="DH150" s="27"/>
      <c r="DI150"/>
    </row>
    <row r="151" spans="1:113" s="36" customFormat="1" ht="33.75" customHeight="1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203"/>
      <c r="AT151" s="203"/>
      <c r="AU151" s="203"/>
      <c r="AV151" s="203"/>
      <c r="AW151" s="203"/>
      <c r="AX151" s="203"/>
      <c r="AY151" s="203"/>
      <c r="AZ151" s="203"/>
      <c r="BA151" s="203"/>
      <c r="BB151" s="203"/>
      <c r="BC151" s="203"/>
      <c r="BD151" s="203"/>
      <c r="BE151" s="203"/>
      <c r="BF151" s="203"/>
      <c r="BG151" s="203"/>
      <c r="BH151" s="203"/>
      <c r="BI151" s="203"/>
      <c r="BJ151" s="203"/>
      <c r="BK151" s="203"/>
      <c r="BL151" s="203"/>
      <c r="BM151" s="203"/>
      <c r="BN151" s="203"/>
      <c r="BO151" s="203"/>
      <c r="BP151" s="203"/>
      <c r="BQ151" s="203"/>
      <c r="BR151" s="203"/>
      <c r="BS151" s="203"/>
      <c r="BT151" s="173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33"/>
      <c r="CM151" s="201"/>
      <c r="CN151" s="201"/>
      <c r="CO151" s="201"/>
      <c r="CP151" s="201"/>
      <c r="CQ151" s="201"/>
      <c r="CR151" s="201"/>
      <c r="CS151" s="201"/>
      <c r="CT151" s="201"/>
      <c r="CU151" s="201"/>
      <c r="CV151" s="201"/>
      <c r="CW151" s="201"/>
      <c r="CX151" s="201"/>
      <c r="CY151" s="201"/>
      <c r="CZ151" s="201"/>
      <c r="DA151" s="201"/>
      <c r="DB151" s="201"/>
      <c r="DC151" s="201"/>
      <c r="DD151" s="201"/>
      <c r="DE151" s="201"/>
      <c r="DF151" s="24"/>
      <c r="DG151" s="27"/>
      <c r="DH151" s="27"/>
      <c r="DI151"/>
    </row>
    <row r="152" spans="1:113" s="36" customFormat="1" ht="15.75" customHeight="1">
      <c r="A152" s="199"/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203"/>
      <c r="AT152" s="203"/>
      <c r="AU152" s="203"/>
      <c r="AV152" s="203"/>
      <c r="AW152" s="203"/>
      <c r="AX152" s="203"/>
      <c r="AY152" s="203"/>
      <c r="AZ152" s="203"/>
      <c r="BA152" s="203"/>
      <c r="BB152" s="203"/>
      <c r="BC152" s="203"/>
      <c r="BD152" s="203"/>
      <c r="BE152" s="203"/>
      <c r="BF152" s="203"/>
      <c r="BG152" s="203"/>
      <c r="BH152" s="203"/>
      <c r="BI152" s="203"/>
      <c r="BJ152" s="203"/>
      <c r="BK152" s="203"/>
      <c r="BL152" s="203"/>
      <c r="BM152" s="203"/>
      <c r="BN152" s="203"/>
      <c r="BO152" s="203"/>
      <c r="BP152" s="203"/>
      <c r="BQ152" s="203"/>
      <c r="BR152" s="203"/>
      <c r="BS152" s="203"/>
      <c r="BT152" s="173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33"/>
      <c r="CM152" s="201"/>
      <c r="CN152" s="201"/>
      <c r="CO152" s="201"/>
      <c r="CP152" s="201"/>
      <c r="CQ152" s="201"/>
      <c r="CR152" s="201"/>
      <c r="CS152" s="201"/>
      <c r="CT152" s="201"/>
      <c r="CU152" s="201"/>
      <c r="CV152" s="201"/>
      <c r="CW152" s="201"/>
      <c r="CX152" s="201"/>
      <c r="CY152" s="201"/>
      <c r="CZ152" s="201"/>
      <c r="DA152" s="201"/>
      <c r="DB152" s="201"/>
      <c r="DC152" s="201"/>
      <c r="DD152" s="201"/>
      <c r="DE152" s="201"/>
      <c r="DF152" s="24"/>
      <c r="DG152" s="27"/>
      <c r="DH152" s="27"/>
      <c r="DI152"/>
    </row>
    <row r="153" spans="1:113" s="36" customFormat="1" ht="16.5" customHeight="1">
      <c r="A153" s="199"/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203"/>
      <c r="BD153" s="203"/>
      <c r="BE153" s="203"/>
      <c r="BF153" s="203"/>
      <c r="BG153" s="203"/>
      <c r="BH153" s="203"/>
      <c r="BI153" s="203"/>
      <c r="BJ153" s="203"/>
      <c r="BK153" s="203"/>
      <c r="BL153" s="203"/>
      <c r="BM153" s="203"/>
      <c r="BN153" s="203"/>
      <c r="BO153" s="203"/>
      <c r="BP153" s="203"/>
      <c r="BQ153" s="203"/>
      <c r="BR153" s="203"/>
      <c r="BS153" s="203"/>
      <c r="BT153" s="173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33"/>
      <c r="CM153" s="201"/>
      <c r="CN153" s="201"/>
      <c r="CO153" s="201"/>
      <c r="CP153" s="201"/>
      <c r="CQ153" s="201"/>
      <c r="CR153" s="201"/>
      <c r="CS153" s="201"/>
      <c r="CT153" s="201"/>
      <c r="CU153" s="201"/>
      <c r="CV153" s="201"/>
      <c r="CW153" s="201"/>
      <c r="CX153" s="201"/>
      <c r="CY153" s="201"/>
      <c r="CZ153" s="201"/>
      <c r="DA153" s="201"/>
      <c r="DB153" s="201"/>
      <c r="DC153" s="201"/>
      <c r="DD153" s="201"/>
      <c r="DE153" s="201"/>
      <c r="DF153" s="24"/>
      <c r="DG153" s="27"/>
      <c r="DH153" s="27"/>
      <c r="DI153"/>
    </row>
    <row r="154" spans="1:113" s="36" customFormat="1" ht="15.75" customHeight="1">
      <c r="A154" s="199"/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203"/>
      <c r="AT154" s="203"/>
      <c r="AU154" s="203"/>
      <c r="AV154" s="203"/>
      <c r="AW154" s="203"/>
      <c r="AX154" s="203"/>
      <c r="AY154" s="203"/>
      <c r="AZ154" s="203"/>
      <c r="BA154" s="203"/>
      <c r="BB154" s="203"/>
      <c r="BC154" s="203"/>
      <c r="BD154" s="203"/>
      <c r="BE154" s="203"/>
      <c r="BF154" s="203"/>
      <c r="BG154" s="203"/>
      <c r="BH154" s="203"/>
      <c r="BI154" s="203"/>
      <c r="BJ154" s="203"/>
      <c r="BK154" s="203"/>
      <c r="BL154" s="203"/>
      <c r="BM154" s="203"/>
      <c r="BN154" s="203"/>
      <c r="BO154" s="203"/>
      <c r="BP154" s="203"/>
      <c r="BQ154" s="203"/>
      <c r="BR154" s="203"/>
      <c r="BS154" s="203"/>
      <c r="BT154" s="173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  <c r="CL154" s="33"/>
      <c r="CM154" s="201"/>
      <c r="CN154" s="201"/>
      <c r="CO154" s="201"/>
      <c r="CP154" s="201"/>
      <c r="CQ154" s="201"/>
      <c r="CR154" s="201"/>
      <c r="CS154" s="201"/>
      <c r="CT154" s="201"/>
      <c r="CU154" s="201"/>
      <c r="CV154" s="201"/>
      <c r="CW154" s="201"/>
      <c r="CX154" s="201"/>
      <c r="CY154" s="201"/>
      <c r="CZ154" s="201"/>
      <c r="DA154" s="201"/>
      <c r="DB154" s="201"/>
      <c r="DC154" s="201"/>
      <c r="DD154" s="201"/>
      <c r="DE154" s="201"/>
      <c r="DF154" s="24"/>
      <c r="DG154" s="27"/>
      <c r="DH154" s="27"/>
      <c r="DI154"/>
    </row>
    <row r="155" spans="1:113" s="36" customFormat="1" ht="30" customHeight="1">
      <c r="A155" s="199"/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197"/>
      <c r="BC155" s="197"/>
      <c r="BD155" s="197"/>
      <c r="BE155" s="197"/>
      <c r="BF155" s="197"/>
      <c r="BG155" s="197"/>
      <c r="BH155" s="197"/>
      <c r="BI155" s="197"/>
      <c r="BJ155" s="197"/>
      <c r="BK155" s="197"/>
      <c r="BL155" s="197"/>
      <c r="BM155" s="197"/>
      <c r="BN155" s="197"/>
      <c r="BO155" s="197"/>
      <c r="BP155" s="197"/>
      <c r="BQ155" s="197"/>
      <c r="BR155" s="197"/>
      <c r="BS155" s="197"/>
      <c r="BT155" s="173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33"/>
      <c r="CM155" s="201"/>
      <c r="CN155" s="201"/>
      <c r="CO155" s="201"/>
      <c r="CP155" s="201"/>
      <c r="CQ155" s="201"/>
      <c r="CR155" s="201"/>
      <c r="CS155" s="201"/>
      <c r="CT155" s="201"/>
      <c r="CU155" s="201"/>
      <c r="CV155" s="201"/>
      <c r="CW155" s="201"/>
      <c r="CX155" s="201"/>
      <c r="CY155" s="201"/>
      <c r="CZ155" s="201"/>
      <c r="DA155" s="201"/>
      <c r="DB155" s="201"/>
      <c r="DC155" s="201"/>
      <c r="DD155" s="201"/>
      <c r="DE155" s="201"/>
      <c r="DF155" s="24"/>
      <c r="DG155" s="27"/>
      <c r="DH155" s="27"/>
      <c r="DI155"/>
    </row>
    <row r="156" spans="1:113" s="36" customFormat="1" ht="15.75" customHeight="1">
      <c r="A156" s="199"/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  <c r="BL156" s="197"/>
      <c r="BM156" s="197"/>
      <c r="BN156" s="197"/>
      <c r="BO156" s="197"/>
      <c r="BP156" s="197"/>
      <c r="BQ156" s="197"/>
      <c r="BR156" s="197"/>
      <c r="BS156" s="197"/>
      <c r="BT156" s="173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33"/>
      <c r="CM156" s="201"/>
      <c r="CN156" s="201"/>
      <c r="CO156" s="201"/>
      <c r="CP156" s="201"/>
      <c r="CQ156" s="201"/>
      <c r="CR156" s="201"/>
      <c r="CS156" s="201"/>
      <c r="CT156" s="201"/>
      <c r="CU156" s="201"/>
      <c r="CV156" s="201"/>
      <c r="CW156" s="201"/>
      <c r="CX156" s="201"/>
      <c r="CY156" s="201"/>
      <c r="CZ156" s="201"/>
      <c r="DA156" s="201"/>
      <c r="DB156" s="201"/>
      <c r="DC156" s="201"/>
      <c r="DD156" s="201"/>
      <c r="DE156" s="201"/>
      <c r="DF156" s="24"/>
      <c r="DG156" s="27"/>
      <c r="DH156" s="27"/>
      <c r="DI156"/>
    </row>
    <row r="157" spans="1:113" s="36" customFormat="1" ht="15.75" customHeight="1">
      <c r="A157" s="199"/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203"/>
      <c r="BD157" s="203"/>
      <c r="BE157" s="203"/>
      <c r="BF157" s="203"/>
      <c r="BG157" s="203"/>
      <c r="BH157" s="203"/>
      <c r="BI157" s="203"/>
      <c r="BJ157" s="203"/>
      <c r="BK157" s="203"/>
      <c r="BL157" s="203"/>
      <c r="BM157" s="203"/>
      <c r="BN157" s="203"/>
      <c r="BO157" s="203"/>
      <c r="BP157" s="203"/>
      <c r="BQ157" s="203"/>
      <c r="BR157" s="203"/>
      <c r="BS157" s="203"/>
      <c r="BT157" s="173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33"/>
      <c r="CM157" s="201"/>
      <c r="CN157" s="201"/>
      <c r="CO157" s="201"/>
      <c r="CP157" s="201"/>
      <c r="CQ157" s="201"/>
      <c r="CR157" s="201"/>
      <c r="CS157" s="201"/>
      <c r="CT157" s="201"/>
      <c r="CU157" s="201"/>
      <c r="CV157" s="201"/>
      <c r="CW157" s="201"/>
      <c r="CX157" s="201"/>
      <c r="CY157" s="201"/>
      <c r="CZ157" s="201"/>
      <c r="DA157" s="201"/>
      <c r="DB157" s="201"/>
      <c r="DC157" s="201"/>
      <c r="DD157" s="201"/>
      <c r="DE157" s="201"/>
      <c r="DF157" s="24"/>
      <c r="DG157" s="27"/>
      <c r="DH157" s="27"/>
      <c r="DI157"/>
    </row>
    <row r="158" spans="1:113" s="36" customFormat="1" ht="47.25" customHeight="1">
      <c r="A158" s="198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160"/>
      <c r="DA158" s="160"/>
      <c r="DB158" s="160"/>
      <c r="DC158" s="160"/>
      <c r="DD158" s="160"/>
      <c r="DE158" s="160"/>
      <c r="DF158" s="76"/>
      <c r="DG158" s="27"/>
      <c r="DH158" s="27"/>
      <c r="DI158"/>
    </row>
    <row r="159" spans="1:113" s="36" customFormat="1" ht="15.75" customHeight="1">
      <c r="A159" s="199"/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  <c r="AS159" s="173"/>
      <c r="AT159" s="173"/>
      <c r="AU159" s="173"/>
      <c r="AV159" s="173"/>
      <c r="AW159" s="173"/>
      <c r="AX159" s="173"/>
      <c r="AY159" s="173"/>
      <c r="AZ159" s="173"/>
      <c r="BA159" s="173"/>
      <c r="BB159" s="173"/>
      <c r="BC159" s="173"/>
      <c r="BD159" s="173"/>
      <c r="BE159" s="173"/>
      <c r="BF159" s="173"/>
      <c r="BG159" s="173"/>
      <c r="BH159" s="173"/>
      <c r="BI159" s="173"/>
      <c r="BJ159" s="173"/>
      <c r="BK159" s="173"/>
      <c r="BL159" s="173"/>
      <c r="BM159" s="173"/>
      <c r="BN159" s="173"/>
      <c r="BO159" s="173"/>
      <c r="BP159" s="173"/>
      <c r="BQ159" s="173"/>
      <c r="BR159" s="173"/>
      <c r="BS159" s="173"/>
      <c r="BT159" s="173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  <c r="CL159" s="200"/>
      <c r="CM159" s="201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  <c r="DD159" s="160"/>
      <c r="DE159" s="160"/>
      <c r="DF159" s="76"/>
      <c r="DG159" s="27"/>
      <c r="DH159" s="27"/>
      <c r="DI159"/>
    </row>
    <row r="160" spans="1:113" s="36" customFormat="1" ht="28.5" customHeight="1">
      <c r="A160" s="199"/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202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  <c r="DD160" s="160"/>
      <c r="DE160" s="160"/>
      <c r="DF160" s="76"/>
      <c r="DG160" s="27"/>
      <c r="DH160" s="39">
        <f>CM159</f>
        <v>0</v>
      </c>
      <c r="DI160"/>
    </row>
    <row r="161" spans="1:113" s="36" customFormat="1" ht="15.75" customHeight="1" hidden="1">
      <c r="A161" s="198"/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8"/>
      <c r="AW161" s="198"/>
      <c r="AX161" s="198"/>
      <c r="AY161" s="198"/>
      <c r="AZ161" s="19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  <c r="BZ161" s="198"/>
      <c r="CA161" s="198"/>
      <c r="CB161" s="198"/>
      <c r="CC161" s="198"/>
      <c r="CD161" s="198"/>
      <c r="CE161" s="198"/>
      <c r="CF161" s="198"/>
      <c r="CG161" s="198"/>
      <c r="CH161" s="198"/>
      <c r="CI161" s="198"/>
      <c r="CJ161" s="198"/>
      <c r="CK161" s="198"/>
      <c r="CL161" s="198"/>
      <c r="CM161" s="198"/>
      <c r="CN161" s="198"/>
      <c r="CO161" s="198"/>
      <c r="CP161" s="198"/>
      <c r="CQ161" s="198"/>
      <c r="CR161" s="198"/>
      <c r="CS161" s="198"/>
      <c r="CT161" s="198"/>
      <c r="CU161" s="198"/>
      <c r="CV161" s="198"/>
      <c r="CW161" s="198"/>
      <c r="CX161" s="198"/>
      <c r="CY161" s="198"/>
      <c r="CZ161" s="198"/>
      <c r="DA161" s="198"/>
      <c r="DB161" s="198"/>
      <c r="DC161" s="198"/>
      <c r="DD161" s="198"/>
      <c r="DE161" s="198"/>
      <c r="DF161" s="76"/>
      <c r="DG161" s="27"/>
      <c r="DH161" s="27"/>
      <c r="DI161"/>
    </row>
    <row r="162" spans="1:113" s="36" customFormat="1" ht="31.5" customHeight="1" hidden="1">
      <c r="A162" s="199"/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  <c r="AS162" s="197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73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200"/>
      <c r="CM162" s="201"/>
      <c r="CN162" s="204"/>
      <c r="CO162" s="204"/>
      <c r="CP162" s="204"/>
      <c r="CQ162" s="204"/>
      <c r="CR162" s="204"/>
      <c r="CS162" s="204"/>
      <c r="CT162" s="204"/>
      <c r="CU162" s="204"/>
      <c r="CV162" s="204"/>
      <c r="CW162" s="204"/>
      <c r="CX162" s="204"/>
      <c r="CY162" s="204"/>
      <c r="CZ162" s="204"/>
      <c r="DA162" s="204"/>
      <c r="DB162" s="204"/>
      <c r="DC162" s="204"/>
      <c r="DD162" s="204"/>
      <c r="DE162" s="204"/>
      <c r="DF162" s="81"/>
      <c r="DG162" s="27"/>
      <c r="DH162" s="27"/>
      <c r="DI162"/>
    </row>
    <row r="163" spans="1:113" s="36" customFormat="1" ht="30.75" customHeight="1" hidden="1">
      <c r="A163" s="199"/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76"/>
      <c r="DG163" s="27"/>
      <c r="DH163" s="27"/>
      <c r="DI163"/>
    </row>
    <row r="164" spans="1:113" s="36" customFormat="1" ht="15.75" customHeight="1" hidden="1">
      <c r="A164" s="199"/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197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73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200"/>
      <c r="CM164" s="201"/>
      <c r="CN164" s="204"/>
      <c r="CO164" s="204"/>
      <c r="CP164" s="204"/>
      <c r="CQ164" s="204"/>
      <c r="CR164" s="204"/>
      <c r="CS164" s="204"/>
      <c r="CT164" s="204"/>
      <c r="CU164" s="204"/>
      <c r="CV164" s="204"/>
      <c r="CW164" s="204"/>
      <c r="CX164" s="204"/>
      <c r="CY164" s="204"/>
      <c r="CZ164" s="204"/>
      <c r="DA164" s="204"/>
      <c r="DB164" s="204"/>
      <c r="DC164" s="204"/>
      <c r="DD164" s="204"/>
      <c r="DE164" s="204"/>
      <c r="DF164" s="76"/>
      <c r="DG164" s="27"/>
      <c r="DH164" s="39">
        <f>CM162+CM164</f>
        <v>0</v>
      </c>
      <c r="DI164"/>
    </row>
    <row r="165" spans="1:113" s="36" customFormat="1" ht="15.75" customHeight="1">
      <c r="A165" s="206"/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160"/>
      <c r="CM165" s="204"/>
      <c r="CN165" s="204"/>
      <c r="CO165" s="204"/>
      <c r="CP165" s="204"/>
      <c r="CQ165" s="204"/>
      <c r="CR165" s="204"/>
      <c r="CS165" s="204"/>
      <c r="CT165" s="204"/>
      <c r="CU165" s="204"/>
      <c r="CV165" s="204"/>
      <c r="CW165" s="204"/>
      <c r="CX165" s="204"/>
      <c r="CY165" s="204"/>
      <c r="CZ165" s="204"/>
      <c r="DA165" s="204"/>
      <c r="DB165" s="204"/>
      <c r="DC165" s="204"/>
      <c r="DD165" s="204"/>
      <c r="DE165" s="204"/>
      <c r="DF165" s="76"/>
      <c r="DG165" s="27"/>
      <c r="DH165" s="27"/>
      <c r="DI165"/>
    </row>
    <row r="166" spans="1:113" s="36" customFormat="1" ht="15.75" customHeight="1">
      <c r="A166" s="198"/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05"/>
      <c r="BO166" s="205"/>
      <c r="BP166" s="205"/>
      <c r="BQ166" s="205"/>
      <c r="BR166" s="205"/>
      <c r="BS166" s="205"/>
      <c r="BT166" s="205"/>
      <c r="BU166" s="205"/>
      <c r="BV166" s="205"/>
      <c r="BW166" s="205"/>
      <c r="BX166" s="205"/>
      <c r="BY166" s="205"/>
      <c r="BZ166" s="205"/>
      <c r="CA166" s="205"/>
      <c r="CB166" s="205"/>
      <c r="CC166" s="205"/>
      <c r="CD166" s="205"/>
      <c r="CE166" s="205"/>
      <c r="CF166" s="205"/>
      <c r="CG166" s="205"/>
      <c r="CH166" s="205"/>
      <c r="CI166" s="205"/>
      <c r="CJ166" s="205"/>
      <c r="CK166" s="205"/>
      <c r="CL166" s="205"/>
      <c r="CM166" s="205"/>
      <c r="CN166" s="205"/>
      <c r="CO166" s="205"/>
      <c r="CP166" s="205"/>
      <c r="CQ166" s="205"/>
      <c r="CR166" s="205"/>
      <c r="CS166" s="205"/>
      <c r="CT166" s="205"/>
      <c r="CU166" s="205"/>
      <c r="CV166" s="205"/>
      <c r="CW166" s="205"/>
      <c r="CX166" s="205"/>
      <c r="CY166" s="205"/>
      <c r="CZ166" s="205"/>
      <c r="DA166" s="205"/>
      <c r="DB166" s="205"/>
      <c r="DC166" s="205"/>
      <c r="DD166" s="205"/>
      <c r="DE166" s="205"/>
      <c r="DF166" s="76"/>
      <c r="DG166" s="27"/>
      <c r="DH166" s="27"/>
      <c r="DI166"/>
    </row>
    <row r="167" spans="1:113" s="36" customFormat="1" ht="15.75">
      <c r="A167" s="199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7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73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200"/>
      <c r="CM167" s="201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0"/>
      <c r="DD167" s="160"/>
      <c r="DE167" s="160"/>
      <c r="DF167" s="81"/>
      <c r="DG167" s="27"/>
      <c r="DH167" s="27"/>
      <c r="DI167"/>
    </row>
    <row r="168" spans="1:113" s="36" customFormat="1" ht="15.75">
      <c r="A168" s="199"/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  <c r="DD168" s="160"/>
      <c r="DE168" s="160"/>
      <c r="DF168" s="76"/>
      <c r="DG168" s="27"/>
      <c r="DH168" s="39">
        <f>CM167</f>
        <v>0</v>
      </c>
      <c r="DI168"/>
    </row>
    <row r="169" spans="1:113" s="36" customFormat="1" ht="15.75">
      <c r="A169" s="198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  <c r="DD169" s="160"/>
      <c r="DE169" s="160"/>
      <c r="DF169" s="76"/>
      <c r="DG169" s="27"/>
      <c r="DH169" s="39">
        <f>CM170</f>
        <v>0</v>
      </c>
      <c r="DI169"/>
    </row>
    <row r="170" spans="1:112" ht="15.75">
      <c r="A170" s="199"/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73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73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33"/>
      <c r="CM170" s="207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  <c r="DD170" s="160"/>
      <c r="DE170" s="160"/>
      <c r="DF170" s="76"/>
      <c r="DG170" s="27"/>
      <c r="DH170" s="39">
        <f>DH126+DH132+DH142+DH160+DH164+DH168+DH169</f>
        <v>0</v>
      </c>
    </row>
    <row r="171" spans="1:112" ht="15.75">
      <c r="A171" s="198"/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M171" s="197"/>
      <c r="BN171" s="197"/>
      <c r="BO171" s="197"/>
      <c r="BP171" s="197"/>
      <c r="BQ171" s="197"/>
      <c r="BR171" s="197"/>
      <c r="BS171" s="197"/>
      <c r="BT171" s="197"/>
      <c r="BU171" s="197"/>
      <c r="BV171" s="197"/>
      <c r="BW171" s="197"/>
      <c r="BX171" s="197"/>
      <c r="BY171" s="197"/>
      <c r="BZ171" s="197"/>
      <c r="CA171" s="197"/>
      <c r="CB171" s="197"/>
      <c r="CC171" s="197"/>
      <c r="CD171" s="197"/>
      <c r="CE171" s="197"/>
      <c r="CF171" s="197"/>
      <c r="CG171" s="197"/>
      <c r="CH171" s="197"/>
      <c r="CI171" s="197"/>
      <c r="CJ171" s="197"/>
      <c r="CK171" s="197"/>
      <c r="CL171" s="197"/>
      <c r="CM171" s="197"/>
      <c r="CN171" s="197"/>
      <c r="CO171" s="197"/>
      <c r="CP171" s="197"/>
      <c r="CQ171" s="197"/>
      <c r="CR171" s="197"/>
      <c r="CS171" s="197"/>
      <c r="CT171" s="197"/>
      <c r="CU171" s="197"/>
      <c r="CV171" s="197"/>
      <c r="CW171" s="197"/>
      <c r="CX171" s="197"/>
      <c r="CY171" s="197"/>
      <c r="CZ171" s="197"/>
      <c r="DA171" s="197"/>
      <c r="DB171" s="197"/>
      <c r="DC171" s="197"/>
      <c r="DD171" s="197"/>
      <c r="DE171" s="197"/>
      <c r="DF171" s="76"/>
      <c r="DG171" s="29"/>
      <c r="DH171" s="29"/>
    </row>
    <row r="172" spans="1:112" ht="15.75">
      <c r="A172" s="197"/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3"/>
      <c r="BQ172" s="173"/>
      <c r="BR172" s="173"/>
      <c r="BS172" s="173"/>
      <c r="BT172" s="173"/>
      <c r="BU172" s="173"/>
      <c r="BV172" s="173"/>
      <c r="BW172" s="173"/>
      <c r="BX172" s="173"/>
      <c r="BY172" s="173"/>
      <c r="BZ172" s="173"/>
      <c r="CA172" s="173"/>
      <c r="CB172" s="173"/>
      <c r="CC172" s="173"/>
      <c r="CD172" s="173"/>
      <c r="CE172" s="173"/>
      <c r="CF172" s="173"/>
      <c r="CG172" s="173"/>
      <c r="CH172" s="173"/>
      <c r="CI172" s="173"/>
      <c r="CJ172" s="173"/>
      <c r="CK172" s="173"/>
      <c r="CL172" s="33"/>
      <c r="CM172" s="207"/>
      <c r="CN172" s="207"/>
      <c r="CO172" s="207"/>
      <c r="CP172" s="207"/>
      <c r="CQ172" s="207"/>
      <c r="CR172" s="207"/>
      <c r="CS172" s="207"/>
      <c r="CT172" s="207"/>
      <c r="CU172" s="207"/>
      <c r="CV172" s="207"/>
      <c r="CW172" s="207"/>
      <c r="CX172" s="207"/>
      <c r="CY172" s="207"/>
      <c r="CZ172" s="207"/>
      <c r="DA172" s="207"/>
      <c r="DB172" s="207"/>
      <c r="DC172" s="207"/>
      <c r="DD172" s="207"/>
      <c r="DE172" s="207"/>
      <c r="DF172" s="76"/>
      <c r="DG172" s="29"/>
      <c r="DH172" s="29"/>
    </row>
    <row r="173" spans="1:112" ht="15.75">
      <c r="A173" s="197"/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73"/>
      <c r="AT173" s="173"/>
      <c r="AU173" s="173"/>
      <c r="AV173" s="173"/>
      <c r="AW173" s="173"/>
      <c r="AX173" s="173"/>
      <c r="AY173" s="173"/>
      <c r="AZ173" s="173"/>
      <c r="BA173" s="173"/>
      <c r="BB173" s="173"/>
      <c r="BC173" s="173"/>
      <c r="BD173" s="173"/>
      <c r="BE173" s="173"/>
      <c r="BF173" s="173"/>
      <c r="BG173" s="173"/>
      <c r="BH173" s="173"/>
      <c r="BI173" s="173"/>
      <c r="BJ173" s="173"/>
      <c r="BK173" s="173"/>
      <c r="BL173" s="173"/>
      <c r="BM173" s="173"/>
      <c r="BN173" s="173"/>
      <c r="BO173" s="173"/>
      <c r="BP173" s="173"/>
      <c r="BQ173" s="173"/>
      <c r="BR173" s="173"/>
      <c r="BS173" s="173"/>
      <c r="BT173" s="173"/>
      <c r="BU173" s="173"/>
      <c r="BV173" s="173"/>
      <c r="BW173" s="173"/>
      <c r="BX173" s="173"/>
      <c r="BY173" s="173"/>
      <c r="BZ173" s="173"/>
      <c r="CA173" s="173"/>
      <c r="CB173" s="173"/>
      <c r="CC173" s="173"/>
      <c r="CD173" s="173"/>
      <c r="CE173" s="173"/>
      <c r="CF173" s="173"/>
      <c r="CG173" s="173"/>
      <c r="CH173" s="173"/>
      <c r="CI173" s="173"/>
      <c r="CJ173" s="173"/>
      <c r="CK173" s="173"/>
      <c r="CL173" s="33"/>
      <c r="CM173" s="82"/>
      <c r="CN173" s="173"/>
      <c r="CO173" s="173"/>
      <c r="CP173" s="173"/>
      <c r="CQ173" s="173"/>
      <c r="CR173" s="173"/>
      <c r="CS173" s="173"/>
      <c r="CT173" s="173"/>
      <c r="CU173" s="173"/>
      <c r="CV173" s="173"/>
      <c r="CW173" s="173"/>
      <c r="CX173" s="173"/>
      <c r="CY173" s="173"/>
      <c r="CZ173" s="173"/>
      <c r="DA173" s="173"/>
      <c r="DB173" s="173"/>
      <c r="DC173" s="173"/>
      <c r="DD173" s="173"/>
      <c r="DE173" s="173"/>
      <c r="DF173" s="76"/>
      <c r="DG173" s="29"/>
      <c r="DH173" s="29"/>
    </row>
    <row r="174" spans="1:112" ht="15.75">
      <c r="A174" s="197"/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73"/>
      <c r="AT174" s="173"/>
      <c r="AU174" s="173"/>
      <c r="AV174" s="173"/>
      <c r="AW174" s="173"/>
      <c r="AX174" s="173"/>
      <c r="AY174" s="173"/>
      <c r="AZ174" s="173"/>
      <c r="BA174" s="173"/>
      <c r="BB174" s="173"/>
      <c r="BC174" s="173"/>
      <c r="BD174" s="173"/>
      <c r="BE174" s="173"/>
      <c r="BF174" s="173"/>
      <c r="BG174" s="173"/>
      <c r="BH174" s="173"/>
      <c r="BI174" s="173"/>
      <c r="BJ174" s="173"/>
      <c r="BK174" s="173"/>
      <c r="BL174" s="173"/>
      <c r="BM174" s="173"/>
      <c r="BN174" s="173"/>
      <c r="BO174" s="173"/>
      <c r="BP174" s="173"/>
      <c r="BQ174" s="173"/>
      <c r="BR174" s="173"/>
      <c r="BS174" s="173"/>
      <c r="BT174" s="173"/>
      <c r="BU174" s="173"/>
      <c r="BV174" s="173"/>
      <c r="BW174" s="173"/>
      <c r="BX174" s="173"/>
      <c r="BY174" s="173"/>
      <c r="BZ174" s="173"/>
      <c r="CA174" s="173"/>
      <c r="CB174" s="173"/>
      <c r="CC174" s="173"/>
      <c r="CD174" s="173"/>
      <c r="CE174" s="173"/>
      <c r="CF174" s="173"/>
      <c r="CG174" s="173"/>
      <c r="CH174" s="173"/>
      <c r="CI174" s="173"/>
      <c r="CJ174" s="173"/>
      <c r="CK174" s="173"/>
      <c r="CL174" s="33"/>
      <c r="CM174" s="82"/>
      <c r="CN174" s="200"/>
      <c r="CO174" s="173"/>
      <c r="CP174" s="173"/>
      <c r="CQ174" s="173"/>
      <c r="CR174" s="173"/>
      <c r="CS174" s="173"/>
      <c r="CT174" s="173"/>
      <c r="CU174" s="173"/>
      <c r="CV174" s="173"/>
      <c r="CW174" s="173"/>
      <c r="CX174" s="173"/>
      <c r="CY174" s="173"/>
      <c r="CZ174" s="173"/>
      <c r="DA174" s="173"/>
      <c r="DB174" s="173"/>
      <c r="DC174" s="173"/>
      <c r="DD174" s="173"/>
      <c r="DE174" s="173"/>
      <c r="DF174" s="76"/>
      <c r="DG174" s="29"/>
      <c r="DH174" s="39">
        <f>CM172+CN173</f>
        <v>0</v>
      </c>
    </row>
    <row r="175" spans="1:112" ht="15.75">
      <c r="A175" s="198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160"/>
      <c r="CM175" s="160"/>
      <c r="CN175" s="160"/>
      <c r="CO175" s="160"/>
      <c r="CP175" s="160"/>
      <c r="CQ175" s="160"/>
      <c r="CR175" s="160"/>
      <c r="CS175" s="160"/>
      <c r="CT175" s="160"/>
      <c r="CU175" s="160"/>
      <c r="CV175" s="160"/>
      <c r="CW175" s="160"/>
      <c r="CX175" s="160"/>
      <c r="CY175" s="160"/>
      <c r="CZ175" s="160"/>
      <c r="DA175" s="160"/>
      <c r="DB175" s="160"/>
      <c r="DC175" s="160"/>
      <c r="DD175" s="160"/>
      <c r="DE175" s="160"/>
      <c r="DF175" s="76"/>
      <c r="DG175" s="27"/>
      <c r="DH175" s="27"/>
    </row>
    <row r="176" spans="1:112" ht="15.75">
      <c r="A176" s="198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8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05"/>
      <c r="BO176" s="205"/>
      <c r="BP176" s="205"/>
      <c r="BQ176" s="205"/>
      <c r="BR176" s="205"/>
      <c r="BS176" s="205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4"/>
      <c r="CM176" s="209"/>
      <c r="CN176" s="208"/>
      <c r="CO176" s="208"/>
      <c r="CP176" s="208"/>
      <c r="CQ176" s="208"/>
      <c r="CR176" s="208"/>
      <c r="CS176" s="208"/>
      <c r="CT176" s="208"/>
      <c r="CU176" s="208"/>
      <c r="CV176" s="208"/>
      <c r="CW176" s="208"/>
      <c r="CX176" s="208"/>
      <c r="CY176" s="208"/>
      <c r="CZ176" s="208"/>
      <c r="DA176" s="208"/>
      <c r="DB176" s="208"/>
      <c r="DC176" s="208"/>
      <c r="DD176" s="208"/>
      <c r="DE176" s="208"/>
      <c r="DF176" s="76"/>
      <c r="DG176" s="27"/>
      <c r="DH176" s="27"/>
    </row>
    <row r="177" spans="1:112" ht="15.75">
      <c r="A177" s="2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25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33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76"/>
      <c r="DG177" s="27"/>
      <c r="DH177" s="27"/>
    </row>
    <row r="178" spans="1:112" ht="15.75">
      <c r="A178" s="68"/>
      <c r="B178" s="68"/>
      <c r="C178" s="68"/>
      <c r="D178" s="68"/>
      <c r="E178" s="68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27"/>
      <c r="DH178" s="27"/>
    </row>
    <row r="179" spans="1:112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68"/>
      <c r="DG179" s="27"/>
      <c r="DH179" s="27"/>
    </row>
    <row r="180" spans="1:113" ht="12.7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2"/>
      <c r="BR180" s="192"/>
      <c r="BS180" s="192"/>
      <c r="BT180" s="192"/>
      <c r="BU180" s="192"/>
      <c r="BV180" s="192"/>
      <c r="BW180" s="192"/>
      <c r="BX180" s="192"/>
      <c r="BY180" s="192"/>
      <c r="BZ180" s="192"/>
      <c r="CA180" s="192"/>
      <c r="CB180" s="192"/>
      <c r="CC180" s="192"/>
      <c r="CD180" s="192"/>
      <c r="CE180" s="192"/>
      <c r="CF180" s="192"/>
      <c r="CG180" s="192"/>
      <c r="CH180" s="192"/>
      <c r="CI180" s="192"/>
      <c r="CJ180" s="192"/>
      <c r="CK180" s="192"/>
      <c r="CL180" s="192"/>
      <c r="CM180" s="192"/>
      <c r="CN180" s="192"/>
      <c r="CO180" s="192"/>
      <c r="CP180" s="192"/>
      <c r="CQ180" s="192"/>
      <c r="CR180" s="192"/>
      <c r="CS180" s="192"/>
      <c r="CT180" s="192"/>
      <c r="CU180" s="192"/>
      <c r="CV180" s="192"/>
      <c r="CW180" s="192"/>
      <c r="CX180" s="192"/>
      <c r="CY180" s="192"/>
      <c r="CZ180" s="192"/>
      <c r="DA180" s="192"/>
      <c r="DB180" s="192"/>
      <c r="DC180" s="192"/>
      <c r="DD180" s="192"/>
      <c r="DE180" s="192"/>
      <c r="DF180" s="71"/>
      <c r="DG180" s="72"/>
      <c r="DH180" s="72"/>
      <c r="DI180" s="36"/>
    </row>
    <row r="181" spans="1:11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93"/>
      <c r="BI181" s="193"/>
      <c r="BJ181" s="193"/>
      <c r="BK181" s="193"/>
      <c r="BL181" s="193"/>
      <c r="BM181" s="11"/>
      <c r="BN181" s="11"/>
      <c r="BO181" s="11"/>
      <c r="BP181" s="173"/>
      <c r="BQ181" s="173"/>
      <c r="BR181" s="173"/>
      <c r="BS181" s="173"/>
      <c r="BT181" s="173"/>
      <c r="BU181" s="173"/>
      <c r="BV181" s="173"/>
      <c r="BW181" s="173"/>
      <c r="BX181" s="173"/>
      <c r="BY181" s="173"/>
      <c r="BZ181" s="173"/>
      <c r="CA181" s="173"/>
      <c r="CB181" s="173"/>
      <c r="CC181" s="173"/>
      <c r="CD181" s="173"/>
      <c r="CE181" s="173"/>
      <c r="CF181" s="173"/>
      <c r="CG181" s="173"/>
      <c r="CH181" s="173"/>
      <c r="CI181" s="173"/>
      <c r="CJ181" s="173"/>
      <c r="CK181" s="173"/>
      <c r="CL181" s="173"/>
      <c r="CM181" s="173"/>
      <c r="CN181" s="173"/>
      <c r="CO181" s="194"/>
      <c r="CP181" s="194"/>
      <c r="CQ181" s="194"/>
      <c r="CR181" s="194"/>
      <c r="CS181" s="194"/>
      <c r="CT181" s="194"/>
      <c r="CU181" s="195"/>
      <c r="CV181" s="195"/>
      <c r="CW181" s="195"/>
      <c r="CX181" s="11"/>
      <c r="CY181" s="11"/>
      <c r="CZ181" s="11"/>
      <c r="DA181" s="11"/>
      <c r="DB181" s="11"/>
      <c r="DC181" s="11"/>
      <c r="DD181" s="11"/>
      <c r="DE181" s="11"/>
      <c r="DF181" s="68"/>
      <c r="DG181" s="69"/>
      <c r="DH181" s="69"/>
      <c r="DI181" s="36"/>
    </row>
    <row r="182" spans="1:113" ht="12.7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192"/>
      <c r="BQ182" s="192"/>
      <c r="BR182" s="192"/>
      <c r="BS182" s="192"/>
      <c r="BT182" s="192"/>
      <c r="BU182" s="192"/>
      <c r="BV182" s="192"/>
      <c r="BW182" s="192"/>
      <c r="BX182" s="192"/>
      <c r="BY182" s="192"/>
      <c r="BZ182" s="192"/>
      <c r="CA182" s="192"/>
      <c r="CB182" s="192"/>
      <c r="CC182" s="192"/>
      <c r="CD182" s="192"/>
      <c r="CE182" s="192"/>
      <c r="CF182" s="192"/>
      <c r="CG182" s="192"/>
      <c r="CH182" s="192"/>
      <c r="CI182" s="192"/>
      <c r="CJ182" s="192"/>
      <c r="CK182" s="192"/>
      <c r="CL182" s="192"/>
      <c r="CM182" s="192"/>
      <c r="CN182" s="192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1"/>
      <c r="DG182" s="72"/>
      <c r="DH182" s="72"/>
      <c r="DI182" s="36"/>
    </row>
    <row r="183" spans="1:11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68"/>
      <c r="DG183" s="69"/>
      <c r="DH183" s="69"/>
      <c r="DI183" s="36"/>
    </row>
    <row r="184" spans="1:11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68"/>
      <c r="DG184" s="69"/>
      <c r="DH184" s="69"/>
      <c r="DI184" s="36"/>
    </row>
    <row r="185" spans="1:113" ht="16.5">
      <c r="A185" s="196"/>
      <c r="B185" s="196"/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6"/>
      <c r="BW185" s="196"/>
      <c r="BX185" s="196"/>
      <c r="BY185" s="196"/>
      <c r="BZ185" s="196"/>
      <c r="CA185" s="196"/>
      <c r="CB185" s="196"/>
      <c r="CC185" s="196"/>
      <c r="CD185" s="196"/>
      <c r="CE185" s="196"/>
      <c r="CF185" s="196"/>
      <c r="CG185" s="196"/>
      <c r="CH185" s="196"/>
      <c r="CI185" s="196"/>
      <c r="CJ185" s="196"/>
      <c r="CK185" s="196"/>
      <c r="CL185" s="196"/>
      <c r="CM185" s="196"/>
      <c r="CN185" s="196"/>
      <c r="CO185" s="196"/>
      <c r="CP185" s="196"/>
      <c r="CQ185" s="196"/>
      <c r="CR185" s="196"/>
      <c r="CS185" s="196"/>
      <c r="CT185" s="196"/>
      <c r="CU185" s="196"/>
      <c r="CV185" s="196"/>
      <c r="CW185" s="196"/>
      <c r="CX185" s="196"/>
      <c r="CY185" s="196"/>
      <c r="CZ185" s="196"/>
      <c r="DA185" s="196"/>
      <c r="DB185" s="196"/>
      <c r="DC185" s="196"/>
      <c r="DD185" s="196"/>
      <c r="DE185" s="196"/>
      <c r="DF185" s="73"/>
      <c r="DG185" s="69"/>
      <c r="DH185" s="69"/>
      <c r="DI185" s="36"/>
    </row>
    <row r="186" spans="1:113" ht="16.5">
      <c r="A186" s="196"/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6"/>
      <c r="BQ186" s="196"/>
      <c r="BR186" s="196"/>
      <c r="BS186" s="196"/>
      <c r="BT186" s="196"/>
      <c r="BU186" s="196"/>
      <c r="BV186" s="196"/>
      <c r="BW186" s="196"/>
      <c r="BX186" s="196"/>
      <c r="BY186" s="196"/>
      <c r="BZ186" s="196"/>
      <c r="CA186" s="196"/>
      <c r="CB186" s="196"/>
      <c r="CC186" s="196"/>
      <c r="CD186" s="196"/>
      <c r="CE186" s="196"/>
      <c r="CF186" s="196"/>
      <c r="CG186" s="196"/>
      <c r="CH186" s="196"/>
      <c r="CI186" s="196"/>
      <c r="CJ186" s="196"/>
      <c r="CK186" s="196"/>
      <c r="CL186" s="196"/>
      <c r="CM186" s="196"/>
      <c r="CN186" s="196"/>
      <c r="CO186" s="196"/>
      <c r="CP186" s="196"/>
      <c r="CQ186" s="196"/>
      <c r="CR186" s="196"/>
      <c r="CS186" s="196"/>
      <c r="CT186" s="196"/>
      <c r="CU186" s="196"/>
      <c r="CV186" s="196"/>
      <c r="CW186" s="196"/>
      <c r="CX186" s="196"/>
      <c r="CY186" s="196"/>
      <c r="CZ186" s="196"/>
      <c r="DA186" s="196"/>
      <c r="DB186" s="196"/>
      <c r="DC186" s="196"/>
      <c r="DD186" s="196"/>
      <c r="DE186" s="196"/>
      <c r="DF186" s="73"/>
      <c r="DG186" s="69"/>
      <c r="DH186" s="69"/>
      <c r="DI186" s="36"/>
    </row>
    <row r="187" spans="1:113" ht="16.5">
      <c r="A187" s="196"/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6"/>
      <c r="BD187" s="196"/>
      <c r="BE187" s="196"/>
      <c r="BF187" s="196"/>
      <c r="BG187" s="196"/>
      <c r="BH187" s="196"/>
      <c r="BI187" s="196"/>
      <c r="BJ187" s="196"/>
      <c r="BK187" s="196"/>
      <c r="BL187" s="196"/>
      <c r="BM187" s="196"/>
      <c r="BN187" s="196"/>
      <c r="BO187" s="196"/>
      <c r="BP187" s="196"/>
      <c r="BQ187" s="196"/>
      <c r="BR187" s="196"/>
      <c r="BS187" s="196"/>
      <c r="BT187" s="196"/>
      <c r="BU187" s="196"/>
      <c r="BV187" s="196"/>
      <c r="BW187" s="196"/>
      <c r="BX187" s="196"/>
      <c r="BY187" s="196"/>
      <c r="BZ187" s="196"/>
      <c r="CA187" s="196"/>
      <c r="CB187" s="196"/>
      <c r="CC187" s="196"/>
      <c r="CD187" s="196"/>
      <c r="CE187" s="196"/>
      <c r="CF187" s="196"/>
      <c r="CG187" s="196"/>
      <c r="CH187" s="196"/>
      <c r="CI187" s="196"/>
      <c r="CJ187" s="196"/>
      <c r="CK187" s="196"/>
      <c r="CL187" s="196"/>
      <c r="CM187" s="196"/>
      <c r="CN187" s="196"/>
      <c r="CO187" s="196"/>
      <c r="CP187" s="196"/>
      <c r="CQ187" s="196"/>
      <c r="CR187" s="196"/>
      <c r="CS187" s="196"/>
      <c r="CT187" s="196"/>
      <c r="CU187" s="196"/>
      <c r="CV187" s="196"/>
      <c r="CW187" s="196"/>
      <c r="CX187" s="196"/>
      <c r="CY187" s="196"/>
      <c r="CZ187" s="196"/>
      <c r="DA187" s="196"/>
      <c r="DB187" s="196"/>
      <c r="DC187" s="196"/>
      <c r="DD187" s="196"/>
      <c r="DE187" s="196"/>
      <c r="DF187" s="73"/>
      <c r="DG187" s="69"/>
      <c r="DH187" s="69"/>
      <c r="DI187" s="36"/>
    </row>
    <row r="188" spans="1:113" ht="16.5">
      <c r="A188" s="196"/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6"/>
      <c r="CA188" s="196"/>
      <c r="CB188" s="196"/>
      <c r="CC188" s="196"/>
      <c r="CD188" s="196"/>
      <c r="CE188" s="196"/>
      <c r="CF188" s="196"/>
      <c r="CG188" s="196"/>
      <c r="CH188" s="196"/>
      <c r="CI188" s="196"/>
      <c r="CJ188" s="196"/>
      <c r="CK188" s="196"/>
      <c r="CL188" s="196"/>
      <c r="CM188" s="196"/>
      <c r="CN188" s="196"/>
      <c r="CO188" s="196"/>
      <c r="CP188" s="196"/>
      <c r="CQ188" s="196"/>
      <c r="CR188" s="196"/>
      <c r="CS188" s="196"/>
      <c r="CT188" s="196"/>
      <c r="CU188" s="196"/>
      <c r="CV188" s="196"/>
      <c r="CW188" s="196"/>
      <c r="CX188" s="196"/>
      <c r="CY188" s="196"/>
      <c r="CZ188" s="196"/>
      <c r="DA188" s="196"/>
      <c r="DB188" s="196"/>
      <c r="DC188" s="196"/>
      <c r="DD188" s="196"/>
      <c r="DE188" s="196"/>
      <c r="DF188" s="73"/>
      <c r="DG188" s="69"/>
      <c r="DH188" s="69"/>
      <c r="DI188" s="36"/>
    </row>
    <row r="189" spans="1:113" ht="15.75">
      <c r="A189" s="11"/>
      <c r="B189" s="11"/>
      <c r="C189" s="11"/>
      <c r="D189" s="11"/>
      <c r="E189" s="11"/>
      <c r="F189" s="11"/>
      <c r="G189" s="183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  <c r="AW189" s="184"/>
      <c r="AX189" s="184"/>
      <c r="AY189" s="184"/>
      <c r="AZ189" s="184"/>
      <c r="BA189" s="184"/>
      <c r="BB189" s="184"/>
      <c r="BC189" s="184"/>
      <c r="BD189" s="184"/>
      <c r="BE189" s="184"/>
      <c r="BF189" s="184"/>
      <c r="BG189" s="184"/>
      <c r="BH189" s="184"/>
      <c r="BI189" s="184"/>
      <c r="BJ189" s="184"/>
      <c r="BK189" s="184"/>
      <c r="BL189" s="184"/>
      <c r="BM189" s="184"/>
      <c r="BN189" s="184"/>
      <c r="BO189" s="184"/>
      <c r="BP189" s="184"/>
      <c r="BQ189" s="184"/>
      <c r="BR189" s="184"/>
      <c r="BS189" s="184"/>
      <c r="BT189" s="184"/>
      <c r="BU189" s="184"/>
      <c r="BV189" s="184"/>
      <c r="BW189" s="184"/>
      <c r="BX189" s="184"/>
      <c r="BY189" s="184"/>
      <c r="BZ189" s="184"/>
      <c r="CA189" s="184"/>
      <c r="CB189" s="184"/>
      <c r="CC189" s="184"/>
      <c r="CD189" s="184"/>
      <c r="CE189" s="184"/>
      <c r="CF189" s="184"/>
      <c r="CG189" s="184"/>
      <c r="CH189" s="184"/>
      <c r="CI189" s="184"/>
      <c r="CJ189" s="184"/>
      <c r="CK189" s="184"/>
      <c r="CL189" s="184"/>
      <c r="CM189" s="184"/>
      <c r="CN189" s="184"/>
      <c r="CO189" s="184"/>
      <c r="CP189" s="184"/>
      <c r="CQ189" s="184"/>
      <c r="CR189" s="184"/>
      <c r="CS189" s="184"/>
      <c r="CT189" s="184"/>
      <c r="CU189" s="184"/>
      <c r="CV189" s="184"/>
      <c r="CW189" s="184"/>
      <c r="CX189" s="184"/>
      <c r="CY189" s="184"/>
      <c r="CZ189" s="184"/>
      <c r="DA189" s="184"/>
      <c r="DB189" s="184"/>
      <c r="DC189" s="184"/>
      <c r="DD189" s="184"/>
      <c r="DE189" s="184"/>
      <c r="DF189" s="68"/>
      <c r="DG189" s="69"/>
      <c r="DH189" s="69"/>
      <c r="DI189" s="36"/>
    </row>
    <row r="190" spans="1:113" ht="15.75">
      <c r="A190" s="11"/>
      <c r="B190" s="11"/>
      <c r="C190" s="11"/>
      <c r="D190" s="11"/>
      <c r="E190" s="11"/>
      <c r="F190" s="11"/>
      <c r="G190" s="34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68"/>
      <c r="DG190" s="69"/>
      <c r="DH190" s="69"/>
      <c r="DI190" s="36"/>
    </row>
    <row r="191" spans="1:113" ht="15.75">
      <c r="A191" s="197"/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7"/>
      <c r="AW191" s="197"/>
      <c r="AX191" s="197"/>
      <c r="AY191" s="197"/>
      <c r="AZ191" s="197"/>
      <c r="BA191" s="197"/>
      <c r="BB191" s="197"/>
      <c r="BC191" s="197"/>
      <c r="BD191" s="197"/>
      <c r="BE191" s="197"/>
      <c r="BF191" s="197"/>
      <c r="BG191" s="197"/>
      <c r="BH191" s="197"/>
      <c r="BI191" s="197"/>
      <c r="BJ191" s="197"/>
      <c r="BK191" s="197"/>
      <c r="BL191" s="197"/>
      <c r="BM191" s="197"/>
      <c r="BN191" s="197"/>
      <c r="BO191" s="197"/>
      <c r="BP191" s="197"/>
      <c r="BQ191" s="197"/>
      <c r="BR191" s="197"/>
      <c r="BS191" s="197"/>
      <c r="BT191" s="197"/>
      <c r="BU191" s="197"/>
      <c r="BV191" s="197"/>
      <c r="BW191" s="197"/>
      <c r="BX191" s="197"/>
      <c r="BY191" s="197"/>
      <c r="BZ191" s="197"/>
      <c r="CA191" s="197"/>
      <c r="CB191" s="197"/>
      <c r="CC191" s="197"/>
      <c r="CD191" s="197"/>
      <c r="CE191" s="197"/>
      <c r="CF191" s="197"/>
      <c r="CG191" s="197"/>
      <c r="CH191" s="197"/>
      <c r="CI191" s="197"/>
      <c r="CJ191" s="197"/>
      <c r="CK191" s="197"/>
      <c r="CL191" s="74"/>
      <c r="CM191" s="197"/>
      <c r="CN191" s="197"/>
      <c r="CO191" s="197"/>
      <c r="CP191" s="197"/>
      <c r="CQ191" s="197"/>
      <c r="CR191" s="197"/>
      <c r="CS191" s="197"/>
      <c r="CT191" s="197"/>
      <c r="CU191" s="197"/>
      <c r="CV191" s="197"/>
      <c r="CW191" s="197"/>
      <c r="CX191" s="197"/>
      <c r="CY191" s="197"/>
      <c r="CZ191" s="197"/>
      <c r="DA191" s="197"/>
      <c r="DB191" s="197"/>
      <c r="DC191" s="197"/>
      <c r="DD191" s="197"/>
      <c r="DE191" s="197"/>
      <c r="DF191" s="75"/>
      <c r="DG191" s="69"/>
      <c r="DH191" s="69"/>
      <c r="DI191" s="36"/>
    </row>
    <row r="192" spans="1:113" ht="15.75">
      <c r="A192" s="198"/>
      <c r="B192" s="198"/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198"/>
      <c r="AT192" s="198"/>
      <c r="AU192" s="198"/>
      <c r="AV192" s="198"/>
      <c r="AW192" s="198"/>
      <c r="AX192" s="198"/>
      <c r="AY192" s="198"/>
      <c r="AZ192" s="19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  <c r="BZ192" s="198"/>
      <c r="CA192" s="198"/>
      <c r="CB192" s="198"/>
      <c r="CC192" s="198"/>
      <c r="CD192" s="198"/>
      <c r="CE192" s="198"/>
      <c r="CF192" s="198"/>
      <c r="CG192" s="198"/>
      <c r="CH192" s="198"/>
      <c r="CI192" s="198"/>
      <c r="CJ192" s="198"/>
      <c r="CK192" s="198"/>
      <c r="CL192" s="198"/>
      <c r="CM192" s="198"/>
      <c r="CN192" s="198"/>
      <c r="CO192" s="198"/>
      <c r="CP192" s="198"/>
      <c r="CQ192" s="198"/>
      <c r="CR192" s="198"/>
      <c r="CS192" s="198"/>
      <c r="CT192" s="198"/>
      <c r="CU192" s="198"/>
      <c r="CV192" s="198"/>
      <c r="CW192" s="198"/>
      <c r="CX192" s="198"/>
      <c r="CY192" s="198"/>
      <c r="CZ192" s="198"/>
      <c r="DA192" s="198"/>
      <c r="DB192" s="198"/>
      <c r="DC192" s="198"/>
      <c r="DD192" s="198"/>
      <c r="DE192" s="198"/>
      <c r="DF192" s="75"/>
      <c r="DG192" s="69"/>
      <c r="DH192" s="69"/>
      <c r="DI192" s="36"/>
    </row>
    <row r="193" spans="1:113" ht="15.75">
      <c r="A193" s="198"/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197"/>
      <c r="AT193" s="197"/>
      <c r="AU193" s="197"/>
      <c r="AV193" s="197"/>
      <c r="AW193" s="197"/>
      <c r="AX193" s="197"/>
      <c r="AY193" s="197"/>
      <c r="AZ193" s="197"/>
      <c r="BA193" s="197"/>
      <c r="BB193" s="197"/>
      <c r="BC193" s="197"/>
      <c r="BD193" s="197"/>
      <c r="BE193" s="197"/>
      <c r="BF193" s="197"/>
      <c r="BG193" s="197"/>
      <c r="BH193" s="197"/>
      <c r="BI193" s="197"/>
      <c r="BJ193" s="197"/>
      <c r="BK193" s="197"/>
      <c r="BL193" s="197"/>
      <c r="BM193" s="197"/>
      <c r="BN193" s="197"/>
      <c r="BO193" s="197"/>
      <c r="BP193" s="197"/>
      <c r="BQ193" s="197"/>
      <c r="BR193" s="197"/>
      <c r="BS193" s="197"/>
      <c r="BT193" s="197"/>
      <c r="BU193" s="197"/>
      <c r="BV193" s="197"/>
      <c r="BW193" s="197"/>
      <c r="BX193" s="197"/>
      <c r="BY193" s="197"/>
      <c r="BZ193" s="197"/>
      <c r="CA193" s="197"/>
      <c r="CB193" s="197"/>
      <c r="CC193" s="197"/>
      <c r="CD193" s="197"/>
      <c r="CE193" s="197"/>
      <c r="CF193" s="197"/>
      <c r="CG193" s="197"/>
      <c r="CH193" s="197"/>
      <c r="CI193" s="197"/>
      <c r="CJ193" s="197"/>
      <c r="CK193" s="197"/>
      <c r="CL193" s="197"/>
      <c r="CM193" s="197"/>
      <c r="CN193" s="197"/>
      <c r="CO193" s="197"/>
      <c r="CP193" s="197"/>
      <c r="CQ193" s="197"/>
      <c r="CR193" s="197"/>
      <c r="CS193" s="197"/>
      <c r="CT193" s="197"/>
      <c r="CU193" s="197"/>
      <c r="CV193" s="197"/>
      <c r="CW193" s="197"/>
      <c r="CX193" s="197"/>
      <c r="CY193" s="197"/>
      <c r="CZ193" s="197"/>
      <c r="DA193" s="197"/>
      <c r="DB193" s="197"/>
      <c r="DC193" s="197"/>
      <c r="DD193" s="197"/>
      <c r="DE193" s="197"/>
      <c r="DF193" s="76"/>
      <c r="DG193" s="69"/>
      <c r="DH193" s="69"/>
      <c r="DI193" s="36"/>
    </row>
    <row r="194" spans="1:113" ht="15.75">
      <c r="A194" s="199"/>
      <c r="B194" s="199"/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  <c r="AS194" s="173"/>
      <c r="AT194" s="173"/>
      <c r="AU194" s="173"/>
      <c r="AV194" s="173"/>
      <c r="AW194" s="173"/>
      <c r="AX194" s="173"/>
      <c r="AY194" s="173"/>
      <c r="AZ194" s="173"/>
      <c r="BA194" s="173"/>
      <c r="BB194" s="173"/>
      <c r="BC194" s="173"/>
      <c r="BD194" s="173"/>
      <c r="BE194" s="173"/>
      <c r="BF194" s="173"/>
      <c r="BG194" s="173"/>
      <c r="BH194" s="173"/>
      <c r="BI194" s="173"/>
      <c r="BJ194" s="173"/>
      <c r="BK194" s="173"/>
      <c r="BL194" s="173"/>
      <c r="BM194" s="173"/>
      <c r="BN194" s="173"/>
      <c r="BO194" s="173"/>
      <c r="BP194" s="173"/>
      <c r="BQ194" s="173"/>
      <c r="BR194" s="173"/>
      <c r="BS194" s="173"/>
      <c r="BT194" s="173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200"/>
      <c r="CM194" s="201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  <c r="DD194" s="160"/>
      <c r="DE194" s="160"/>
      <c r="DF194" s="76"/>
      <c r="DG194" s="69"/>
      <c r="DH194" s="69"/>
      <c r="DI194" s="36"/>
    </row>
    <row r="195" spans="1:113" ht="15.75">
      <c r="A195" s="199"/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199"/>
      <c r="AS195" s="202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  <c r="CL195" s="160"/>
      <c r="CM195" s="160"/>
      <c r="CN195" s="160"/>
      <c r="CO195" s="160"/>
      <c r="CP195" s="160"/>
      <c r="CQ195" s="160"/>
      <c r="CR195" s="160"/>
      <c r="CS195" s="160"/>
      <c r="CT195" s="160"/>
      <c r="CU195" s="160"/>
      <c r="CV195" s="160"/>
      <c r="CW195" s="160"/>
      <c r="CX195" s="160"/>
      <c r="CY195" s="160"/>
      <c r="CZ195" s="160"/>
      <c r="DA195" s="160"/>
      <c r="DB195" s="160"/>
      <c r="DC195" s="160"/>
      <c r="DD195" s="160"/>
      <c r="DE195" s="160"/>
      <c r="DF195" s="78"/>
      <c r="DG195" s="69"/>
      <c r="DH195" s="79"/>
      <c r="DI195" s="36"/>
    </row>
    <row r="196" spans="1:113" ht="15.75">
      <c r="A196" s="199"/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  <c r="AS196" s="203"/>
      <c r="AT196" s="203"/>
      <c r="AU196" s="203"/>
      <c r="AV196" s="203"/>
      <c r="AW196" s="203"/>
      <c r="AX196" s="203"/>
      <c r="AY196" s="203"/>
      <c r="AZ196" s="203"/>
      <c r="BA196" s="203"/>
      <c r="BB196" s="203"/>
      <c r="BC196" s="203"/>
      <c r="BD196" s="203"/>
      <c r="BE196" s="203"/>
      <c r="BF196" s="203"/>
      <c r="BG196" s="203"/>
      <c r="BH196" s="203"/>
      <c r="BI196" s="203"/>
      <c r="BJ196" s="203"/>
      <c r="BK196" s="203"/>
      <c r="BL196" s="203"/>
      <c r="BM196" s="203"/>
      <c r="BN196" s="203"/>
      <c r="BO196" s="203"/>
      <c r="BP196" s="203"/>
      <c r="BQ196" s="203"/>
      <c r="BR196" s="203"/>
      <c r="BS196" s="203"/>
      <c r="BT196" s="173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160"/>
      <c r="CG196" s="160"/>
      <c r="CH196" s="160"/>
      <c r="CI196" s="160"/>
      <c r="CJ196" s="160"/>
      <c r="CK196" s="160"/>
      <c r="CL196" s="200"/>
      <c r="CM196" s="201"/>
      <c r="CN196" s="160"/>
      <c r="CO196" s="160"/>
      <c r="CP196" s="160"/>
      <c r="CQ196" s="160"/>
      <c r="CR196" s="160"/>
      <c r="CS196" s="160"/>
      <c r="CT196" s="160"/>
      <c r="CU196" s="160"/>
      <c r="CV196" s="160"/>
      <c r="CW196" s="160"/>
      <c r="CX196" s="160"/>
      <c r="CY196" s="160"/>
      <c r="CZ196" s="160"/>
      <c r="DA196" s="160"/>
      <c r="DB196" s="160"/>
      <c r="DC196" s="160"/>
      <c r="DD196" s="160"/>
      <c r="DE196" s="160"/>
      <c r="DF196" s="78"/>
      <c r="DG196" s="69"/>
      <c r="DH196" s="79"/>
      <c r="DI196" s="36"/>
    </row>
    <row r="197" spans="1:113" ht="15.75">
      <c r="A197" s="199"/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199"/>
      <c r="AR197" s="199"/>
      <c r="AS197" s="203"/>
      <c r="AT197" s="203"/>
      <c r="AU197" s="203"/>
      <c r="AV197" s="203"/>
      <c r="AW197" s="203"/>
      <c r="AX197" s="203"/>
      <c r="AY197" s="203"/>
      <c r="AZ197" s="203"/>
      <c r="BA197" s="203"/>
      <c r="BB197" s="203"/>
      <c r="BC197" s="203"/>
      <c r="BD197" s="203"/>
      <c r="BE197" s="203"/>
      <c r="BF197" s="203"/>
      <c r="BG197" s="203"/>
      <c r="BH197" s="203"/>
      <c r="BI197" s="203"/>
      <c r="BJ197" s="203"/>
      <c r="BK197" s="203"/>
      <c r="BL197" s="203"/>
      <c r="BM197" s="203"/>
      <c r="BN197" s="203"/>
      <c r="BO197" s="203"/>
      <c r="BP197" s="203"/>
      <c r="BQ197" s="203"/>
      <c r="BR197" s="203"/>
      <c r="BS197" s="203"/>
      <c r="BT197" s="160"/>
      <c r="BU197" s="160"/>
      <c r="BV197" s="160"/>
      <c r="BW197" s="160"/>
      <c r="BX197" s="160"/>
      <c r="BY197" s="160"/>
      <c r="BZ197" s="160"/>
      <c r="CA197" s="160"/>
      <c r="CB197" s="160"/>
      <c r="CC197" s="160"/>
      <c r="CD197" s="160"/>
      <c r="CE197" s="160"/>
      <c r="CF197" s="160"/>
      <c r="CG197" s="160"/>
      <c r="CH197" s="160"/>
      <c r="CI197" s="160"/>
      <c r="CJ197" s="160"/>
      <c r="CK197" s="160"/>
      <c r="CL197" s="160"/>
      <c r="CM197" s="160"/>
      <c r="CN197" s="160"/>
      <c r="CO197" s="160"/>
      <c r="CP197" s="160"/>
      <c r="CQ197" s="160"/>
      <c r="CR197" s="160"/>
      <c r="CS197" s="160"/>
      <c r="CT197" s="160"/>
      <c r="CU197" s="160"/>
      <c r="CV197" s="160"/>
      <c r="CW197" s="160"/>
      <c r="CX197" s="160"/>
      <c r="CY197" s="160"/>
      <c r="CZ197" s="160"/>
      <c r="DA197" s="160"/>
      <c r="DB197" s="160"/>
      <c r="DC197" s="160"/>
      <c r="DD197" s="160"/>
      <c r="DE197" s="160"/>
      <c r="DF197" s="78"/>
      <c r="DG197" s="69"/>
      <c r="DH197" s="79"/>
      <c r="DI197" s="36"/>
    </row>
    <row r="198" spans="1:113" ht="15.75">
      <c r="A198" s="199"/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199"/>
      <c r="AS198" s="173"/>
      <c r="AT198" s="173"/>
      <c r="AU198" s="173"/>
      <c r="AV198" s="173"/>
      <c r="AW198" s="173"/>
      <c r="AX198" s="173"/>
      <c r="AY198" s="173"/>
      <c r="AZ198" s="173"/>
      <c r="BA198" s="173"/>
      <c r="BB198" s="173"/>
      <c r="BC198" s="173"/>
      <c r="BD198" s="173"/>
      <c r="BE198" s="173"/>
      <c r="BF198" s="173"/>
      <c r="BG198" s="173"/>
      <c r="BH198" s="173"/>
      <c r="BI198" s="173"/>
      <c r="BJ198" s="173"/>
      <c r="BK198" s="173"/>
      <c r="BL198" s="173"/>
      <c r="BM198" s="173"/>
      <c r="BN198" s="173"/>
      <c r="BO198" s="173"/>
      <c r="BP198" s="173"/>
      <c r="BQ198" s="173"/>
      <c r="BR198" s="173"/>
      <c r="BS198" s="173"/>
      <c r="BT198" s="173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200"/>
      <c r="CM198" s="201"/>
      <c r="CN198" s="201"/>
      <c r="CO198" s="201"/>
      <c r="CP198" s="201"/>
      <c r="CQ198" s="201"/>
      <c r="CR198" s="201"/>
      <c r="CS198" s="201"/>
      <c r="CT198" s="201"/>
      <c r="CU198" s="201"/>
      <c r="CV198" s="201"/>
      <c r="CW198" s="201"/>
      <c r="CX198" s="201"/>
      <c r="CY198" s="201"/>
      <c r="CZ198" s="201"/>
      <c r="DA198" s="201"/>
      <c r="DB198" s="201"/>
      <c r="DC198" s="201"/>
      <c r="DD198" s="201"/>
      <c r="DE198" s="201"/>
      <c r="DF198" s="76"/>
      <c r="DG198" s="69"/>
      <c r="DH198" s="69"/>
      <c r="DI198" s="36"/>
    </row>
    <row r="199" spans="1:113" ht="15.75">
      <c r="A199" s="199"/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  <c r="AP199" s="199"/>
      <c r="AQ199" s="199"/>
      <c r="AR199" s="199"/>
      <c r="AS199" s="173"/>
      <c r="AT199" s="173"/>
      <c r="AU199" s="173"/>
      <c r="AV199" s="173"/>
      <c r="AW199" s="173"/>
      <c r="AX199" s="173"/>
      <c r="AY199" s="173"/>
      <c r="AZ199" s="173"/>
      <c r="BA199" s="173"/>
      <c r="BB199" s="173"/>
      <c r="BC199" s="173"/>
      <c r="BD199" s="173"/>
      <c r="BE199" s="173"/>
      <c r="BF199" s="173"/>
      <c r="BG199" s="173"/>
      <c r="BH199" s="173"/>
      <c r="BI199" s="173"/>
      <c r="BJ199" s="173"/>
      <c r="BK199" s="173"/>
      <c r="BL199" s="173"/>
      <c r="BM199" s="173"/>
      <c r="BN199" s="173"/>
      <c r="BO199" s="173"/>
      <c r="BP199" s="173"/>
      <c r="BQ199" s="173"/>
      <c r="BR199" s="173"/>
      <c r="BS199" s="173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  <c r="CK199" s="160"/>
      <c r="CL199" s="160"/>
      <c r="CM199" s="201"/>
      <c r="CN199" s="201"/>
      <c r="CO199" s="201"/>
      <c r="CP199" s="201"/>
      <c r="CQ199" s="201"/>
      <c r="CR199" s="201"/>
      <c r="CS199" s="201"/>
      <c r="CT199" s="201"/>
      <c r="CU199" s="201"/>
      <c r="CV199" s="201"/>
      <c r="CW199" s="201"/>
      <c r="CX199" s="201"/>
      <c r="CY199" s="201"/>
      <c r="CZ199" s="201"/>
      <c r="DA199" s="201"/>
      <c r="DB199" s="201"/>
      <c r="DC199" s="201"/>
      <c r="DD199" s="201"/>
      <c r="DE199" s="201"/>
      <c r="DF199" s="76"/>
      <c r="DG199" s="69"/>
      <c r="DH199" s="69"/>
      <c r="DI199" s="36"/>
    </row>
    <row r="200" spans="1:113" ht="15.75">
      <c r="A200" s="198"/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  <c r="BZ200" s="198"/>
      <c r="CA200" s="198"/>
      <c r="CB200" s="198"/>
      <c r="CC200" s="198"/>
      <c r="CD200" s="198"/>
      <c r="CE200" s="198"/>
      <c r="CF200" s="198"/>
      <c r="CG200" s="198"/>
      <c r="CH200" s="198"/>
      <c r="CI200" s="198"/>
      <c r="CJ200" s="198"/>
      <c r="CK200" s="198"/>
      <c r="CL200" s="198"/>
      <c r="CM200" s="198"/>
      <c r="CN200" s="198"/>
      <c r="CO200" s="198"/>
      <c r="CP200" s="198"/>
      <c r="CQ200" s="198"/>
      <c r="CR200" s="198"/>
      <c r="CS200" s="198"/>
      <c r="CT200" s="198"/>
      <c r="CU200" s="198"/>
      <c r="CV200" s="198"/>
      <c r="CW200" s="198"/>
      <c r="CX200" s="198"/>
      <c r="CY200" s="198"/>
      <c r="CZ200" s="198"/>
      <c r="DA200" s="198"/>
      <c r="DB200" s="198"/>
      <c r="DC200" s="198"/>
      <c r="DD200" s="198"/>
      <c r="DE200" s="198"/>
      <c r="DF200" s="76"/>
      <c r="DG200" s="69"/>
      <c r="DH200" s="69"/>
      <c r="DI200" s="36"/>
    </row>
    <row r="201" spans="1:113" ht="15.75">
      <c r="A201" s="199"/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199"/>
      <c r="AS201" s="173"/>
      <c r="AT201" s="173"/>
      <c r="AU201" s="173"/>
      <c r="AV201" s="173"/>
      <c r="AW201" s="173"/>
      <c r="AX201" s="173"/>
      <c r="AY201" s="173"/>
      <c r="AZ201" s="173"/>
      <c r="BA201" s="173"/>
      <c r="BB201" s="173"/>
      <c r="BC201" s="173"/>
      <c r="BD201" s="173"/>
      <c r="BE201" s="173"/>
      <c r="BF201" s="173"/>
      <c r="BG201" s="173"/>
      <c r="BH201" s="173"/>
      <c r="BI201" s="173"/>
      <c r="BJ201" s="173"/>
      <c r="BK201" s="173"/>
      <c r="BL201" s="173"/>
      <c r="BM201" s="173"/>
      <c r="BN201" s="173"/>
      <c r="BO201" s="173"/>
      <c r="BP201" s="173"/>
      <c r="BQ201" s="173"/>
      <c r="BR201" s="173"/>
      <c r="BS201" s="173"/>
      <c r="BT201" s="173"/>
      <c r="BU201" s="160"/>
      <c r="BV201" s="160"/>
      <c r="BW201" s="160"/>
      <c r="BX201" s="160"/>
      <c r="BY201" s="160"/>
      <c r="BZ201" s="160"/>
      <c r="CA201" s="160"/>
      <c r="CB201" s="160"/>
      <c r="CC201" s="160"/>
      <c r="CD201" s="160"/>
      <c r="CE201" s="160"/>
      <c r="CF201" s="160"/>
      <c r="CG201" s="160"/>
      <c r="CH201" s="160"/>
      <c r="CI201" s="160"/>
      <c r="CJ201" s="160"/>
      <c r="CK201" s="160"/>
      <c r="CL201" s="200"/>
      <c r="CM201" s="201"/>
      <c r="CN201" s="204"/>
      <c r="CO201" s="204"/>
      <c r="CP201" s="204"/>
      <c r="CQ201" s="204"/>
      <c r="CR201" s="204"/>
      <c r="CS201" s="204"/>
      <c r="CT201" s="204"/>
      <c r="CU201" s="204"/>
      <c r="CV201" s="204"/>
      <c r="CW201" s="204"/>
      <c r="CX201" s="204"/>
      <c r="CY201" s="204"/>
      <c r="CZ201" s="204"/>
      <c r="DA201" s="204"/>
      <c r="DB201" s="204"/>
      <c r="DC201" s="204"/>
      <c r="DD201" s="204"/>
      <c r="DE201" s="204"/>
      <c r="DF201" s="78"/>
      <c r="DG201" s="69"/>
      <c r="DH201" s="79"/>
      <c r="DI201" s="36"/>
    </row>
    <row r="202" spans="1:113" ht="15.75">
      <c r="A202" s="199"/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199"/>
      <c r="AR202" s="199"/>
      <c r="AS202" s="202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  <c r="BV202" s="160"/>
      <c r="BW202" s="160"/>
      <c r="BX202" s="160"/>
      <c r="BY202" s="160"/>
      <c r="BZ202" s="160"/>
      <c r="CA202" s="160"/>
      <c r="CB202" s="160"/>
      <c r="CC202" s="160"/>
      <c r="CD202" s="160"/>
      <c r="CE202" s="160"/>
      <c r="CF202" s="160"/>
      <c r="CG202" s="160"/>
      <c r="CH202" s="160"/>
      <c r="CI202" s="160"/>
      <c r="CJ202" s="160"/>
      <c r="CK202" s="160"/>
      <c r="CL202" s="160"/>
      <c r="CM202" s="204"/>
      <c r="CN202" s="204"/>
      <c r="CO202" s="204"/>
      <c r="CP202" s="204"/>
      <c r="CQ202" s="204"/>
      <c r="CR202" s="204"/>
      <c r="CS202" s="204"/>
      <c r="CT202" s="204"/>
      <c r="CU202" s="204"/>
      <c r="CV202" s="204"/>
      <c r="CW202" s="204"/>
      <c r="CX202" s="204"/>
      <c r="CY202" s="204"/>
      <c r="CZ202" s="204"/>
      <c r="DA202" s="204"/>
      <c r="DB202" s="204"/>
      <c r="DC202" s="204"/>
      <c r="DD202" s="204"/>
      <c r="DE202" s="204"/>
      <c r="DF202" s="80"/>
      <c r="DG202" s="69"/>
      <c r="DH202" s="69"/>
      <c r="DI202" s="36"/>
    </row>
    <row r="203" spans="1:113" ht="15.75">
      <c r="A203" s="199"/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199"/>
      <c r="AS203" s="173"/>
      <c r="AT203" s="173"/>
      <c r="AU203" s="173"/>
      <c r="AV203" s="173"/>
      <c r="AW203" s="173"/>
      <c r="AX203" s="173"/>
      <c r="AY203" s="173"/>
      <c r="AZ203" s="173"/>
      <c r="BA203" s="173"/>
      <c r="BB203" s="173"/>
      <c r="BC203" s="173"/>
      <c r="BD203" s="173"/>
      <c r="BE203" s="173"/>
      <c r="BF203" s="173"/>
      <c r="BG203" s="173"/>
      <c r="BH203" s="173"/>
      <c r="BI203" s="173"/>
      <c r="BJ203" s="173"/>
      <c r="BK203" s="173"/>
      <c r="BL203" s="173"/>
      <c r="BM203" s="173"/>
      <c r="BN203" s="173"/>
      <c r="BO203" s="173"/>
      <c r="BP203" s="173"/>
      <c r="BQ203" s="173"/>
      <c r="BR203" s="173"/>
      <c r="BS203" s="173"/>
      <c r="BT203" s="173"/>
      <c r="BU203" s="173"/>
      <c r="BV203" s="173"/>
      <c r="BW203" s="173"/>
      <c r="BX203" s="173"/>
      <c r="BY203" s="173"/>
      <c r="BZ203" s="173"/>
      <c r="CA203" s="173"/>
      <c r="CB203" s="173"/>
      <c r="CC203" s="173"/>
      <c r="CD203" s="173"/>
      <c r="CE203" s="173"/>
      <c r="CF203" s="173"/>
      <c r="CG203" s="173"/>
      <c r="CH203" s="173"/>
      <c r="CI203" s="173"/>
      <c r="CJ203" s="173"/>
      <c r="CK203" s="173"/>
      <c r="CL203" s="200"/>
      <c r="CM203" s="201"/>
      <c r="CN203" s="204"/>
      <c r="CO203" s="204"/>
      <c r="CP203" s="204"/>
      <c r="CQ203" s="204"/>
      <c r="CR203" s="204"/>
      <c r="CS203" s="204"/>
      <c r="CT203" s="204"/>
      <c r="CU203" s="204"/>
      <c r="CV203" s="204"/>
      <c r="CW203" s="204"/>
      <c r="CX203" s="204"/>
      <c r="CY203" s="204"/>
      <c r="CZ203" s="204"/>
      <c r="DA203" s="204"/>
      <c r="DB203" s="204"/>
      <c r="DC203" s="204"/>
      <c r="DD203" s="204"/>
      <c r="DE203" s="204"/>
      <c r="DF203" s="76"/>
      <c r="DG203" s="69"/>
      <c r="DH203" s="69"/>
      <c r="DI203" s="36"/>
    </row>
    <row r="204" spans="1:113" ht="15.75">
      <c r="A204" s="199"/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202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73"/>
      <c r="BU204" s="173"/>
      <c r="BV204" s="173"/>
      <c r="BW204" s="173"/>
      <c r="BX204" s="173"/>
      <c r="BY204" s="173"/>
      <c r="BZ204" s="173"/>
      <c r="CA204" s="173"/>
      <c r="CB204" s="173"/>
      <c r="CC204" s="173"/>
      <c r="CD204" s="173"/>
      <c r="CE204" s="173"/>
      <c r="CF204" s="173"/>
      <c r="CG204" s="173"/>
      <c r="CH204" s="173"/>
      <c r="CI204" s="173"/>
      <c r="CJ204" s="173"/>
      <c r="CK204" s="173"/>
      <c r="CL204" s="160"/>
      <c r="CM204" s="204"/>
      <c r="CN204" s="204"/>
      <c r="CO204" s="204"/>
      <c r="CP204" s="204"/>
      <c r="CQ204" s="204"/>
      <c r="CR204" s="204"/>
      <c r="CS204" s="204"/>
      <c r="CT204" s="204"/>
      <c r="CU204" s="204"/>
      <c r="CV204" s="204"/>
      <c r="CW204" s="204"/>
      <c r="CX204" s="204"/>
      <c r="CY204" s="204"/>
      <c r="CZ204" s="204"/>
      <c r="DA204" s="204"/>
      <c r="DB204" s="204"/>
      <c r="DC204" s="204"/>
      <c r="DD204" s="204"/>
      <c r="DE204" s="204"/>
      <c r="DF204" s="76"/>
      <c r="DG204" s="69"/>
      <c r="DH204" s="69"/>
      <c r="DI204" s="36"/>
    </row>
    <row r="205" spans="1:113" ht="15.75">
      <c r="A205" s="199"/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199"/>
      <c r="AS205" s="173"/>
      <c r="AT205" s="173"/>
      <c r="AU205" s="173"/>
      <c r="AV205" s="173"/>
      <c r="AW205" s="173"/>
      <c r="AX205" s="173"/>
      <c r="AY205" s="173"/>
      <c r="AZ205" s="173"/>
      <c r="BA205" s="173"/>
      <c r="BB205" s="173"/>
      <c r="BC205" s="173"/>
      <c r="BD205" s="173"/>
      <c r="BE205" s="173"/>
      <c r="BF205" s="173"/>
      <c r="BG205" s="173"/>
      <c r="BH205" s="173"/>
      <c r="BI205" s="173"/>
      <c r="BJ205" s="173"/>
      <c r="BK205" s="173"/>
      <c r="BL205" s="173"/>
      <c r="BM205" s="173"/>
      <c r="BN205" s="173"/>
      <c r="BO205" s="173"/>
      <c r="BP205" s="173"/>
      <c r="BQ205" s="173"/>
      <c r="BR205" s="173"/>
      <c r="BS205" s="173"/>
      <c r="BT205" s="173"/>
      <c r="BU205" s="160"/>
      <c r="BV205" s="160"/>
      <c r="BW205" s="160"/>
      <c r="BX205" s="160"/>
      <c r="BY205" s="160"/>
      <c r="BZ205" s="160"/>
      <c r="CA205" s="160"/>
      <c r="CB205" s="160"/>
      <c r="CC205" s="160"/>
      <c r="CD205" s="160"/>
      <c r="CE205" s="160"/>
      <c r="CF205" s="160"/>
      <c r="CG205" s="160"/>
      <c r="CH205" s="160"/>
      <c r="CI205" s="160"/>
      <c r="CJ205" s="160"/>
      <c r="CK205" s="160"/>
      <c r="CL205" s="200"/>
      <c r="CM205" s="201"/>
      <c r="CN205" s="204"/>
      <c r="CO205" s="204"/>
      <c r="CP205" s="204"/>
      <c r="CQ205" s="204"/>
      <c r="CR205" s="204"/>
      <c r="CS205" s="204"/>
      <c r="CT205" s="204"/>
      <c r="CU205" s="204"/>
      <c r="CV205" s="204"/>
      <c r="CW205" s="204"/>
      <c r="CX205" s="204"/>
      <c r="CY205" s="204"/>
      <c r="CZ205" s="204"/>
      <c r="DA205" s="204"/>
      <c r="DB205" s="204"/>
      <c r="DC205" s="204"/>
      <c r="DD205" s="204"/>
      <c r="DE205" s="204"/>
      <c r="DF205" s="76"/>
      <c r="DG205" s="69"/>
      <c r="DH205" s="69"/>
      <c r="DI205" s="36"/>
    </row>
    <row r="206" spans="1:113" ht="15.75">
      <c r="A206" s="199"/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202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160"/>
      <c r="CM206" s="204"/>
      <c r="CN206" s="204"/>
      <c r="CO206" s="204"/>
      <c r="CP206" s="204"/>
      <c r="CQ206" s="204"/>
      <c r="CR206" s="204"/>
      <c r="CS206" s="204"/>
      <c r="CT206" s="204"/>
      <c r="CU206" s="204"/>
      <c r="CV206" s="204"/>
      <c r="CW206" s="204"/>
      <c r="CX206" s="204"/>
      <c r="CY206" s="204"/>
      <c r="CZ206" s="204"/>
      <c r="DA206" s="204"/>
      <c r="DB206" s="204"/>
      <c r="DC206" s="204"/>
      <c r="DD206" s="204"/>
      <c r="DE206" s="204"/>
      <c r="DF206" s="76"/>
      <c r="DG206" s="69"/>
      <c r="DH206" s="69"/>
      <c r="DI206" s="36"/>
    </row>
    <row r="207" spans="1:113" ht="15.75">
      <c r="A207" s="199"/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7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73"/>
      <c r="BU207" s="160"/>
      <c r="BV207" s="160"/>
      <c r="BW207" s="160"/>
      <c r="BX207" s="160"/>
      <c r="BY207" s="160"/>
      <c r="BZ207" s="160"/>
      <c r="CA207" s="160"/>
      <c r="CB207" s="160"/>
      <c r="CC207" s="160"/>
      <c r="CD207" s="160"/>
      <c r="CE207" s="160"/>
      <c r="CF207" s="160"/>
      <c r="CG207" s="160"/>
      <c r="CH207" s="160"/>
      <c r="CI207" s="160"/>
      <c r="CJ207" s="160"/>
      <c r="CK207" s="160"/>
      <c r="CL207" s="200"/>
      <c r="CM207" s="201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76"/>
      <c r="DG207" s="69"/>
      <c r="DH207" s="69"/>
      <c r="DI207" s="36"/>
    </row>
    <row r="208" spans="1:113" ht="15.75">
      <c r="A208" s="199"/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  <c r="CC208" s="160"/>
      <c r="CD208" s="160"/>
      <c r="CE208" s="160"/>
      <c r="CF208" s="160"/>
      <c r="CG208" s="160"/>
      <c r="CH208" s="160"/>
      <c r="CI208" s="160"/>
      <c r="CJ208" s="160"/>
      <c r="CK208" s="160"/>
      <c r="CL208" s="160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76"/>
      <c r="DG208" s="69"/>
      <c r="DH208" s="69"/>
      <c r="DI208" s="36"/>
    </row>
    <row r="209" spans="1:113" ht="15.75">
      <c r="A209" s="198"/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05"/>
      <c r="BO209" s="205"/>
      <c r="BP209" s="205"/>
      <c r="BQ209" s="205"/>
      <c r="BR209" s="205"/>
      <c r="BS209" s="205"/>
      <c r="BT209" s="205"/>
      <c r="BU209" s="205"/>
      <c r="BV209" s="205"/>
      <c r="BW209" s="205"/>
      <c r="BX209" s="205"/>
      <c r="BY209" s="205"/>
      <c r="BZ209" s="205"/>
      <c r="CA209" s="205"/>
      <c r="CB209" s="205"/>
      <c r="CC209" s="205"/>
      <c r="CD209" s="205"/>
      <c r="CE209" s="205"/>
      <c r="CF209" s="205"/>
      <c r="CG209" s="205"/>
      <c r="CH209" s="205"/>
      <c r="CI209" s="205"/>
      <c r="CJ209" s="205"/>
      <c r="CK209" s="205"/>
      <c r="CL209" s="205"/>
      <c r="CM209" s="205"/>
      <c r="CN209" s="205"/>
      <c r="CO209" s="205"/>
      <c r="CP209" s="205"/>
      <c r="CQ209" s="205"/>
      <c r="CR209" s="205"/>
      <c r="CS209" s="205"/>
      <c r="CT209" s="205"/>
      <c r="CU209" s="205"/>
      <c r="CV209" s="205"/>
      <c r="CW209" s="205"/>
      <c r="CX209" s="205"/>
      <c r="CY209" s="205"/>
      <c r="CZ209" s="205"/>
      <c r="DA209" s="205"/>
      <c r="DB209" s="205"/>
      <c r="DC209" s="205"/>
      <c r="DD209" s="205"/>
      <c r="DE209" s="205"/>
      <c r="DF209" s="76"/>
      <c r="DG209" s="69"/>
      <c r="DH209" s="69"/>
      <c r="DI209" s="36"/>
    </row>
    <row r="210" spans="1:113" ht="15.75">
      <c r="A210" s="199"/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73"/>
      <c r="AT210" s="173"/>
      <c r="AU210" s="173"/>
      <c r="AV210" s="173"/>
      <c r="AW210" s="173"/>
      <c r="AX210" s="173"/>
      <c r="AY210" s="173"/>
      <c r="AZ210" s="173"/>
      <c r="BA210" s="173"/>
      <c r="BB210" s="173"/>
      <c r="BC210" s="173"/>
      <c r="BD210" s="173"/>
      <c r="BE210" s="173"/>
      <c r="BF210" s="173"/>
      <c r="BG210" s="173"/>
      <c r="BH210" s="173"/>
      <c r="BI210" s="173"/>
      <c r="BJ210" s="173"/>
      <c r="BK210" s="173"/>
      <c r="BL210" s="173"/>
      <c r="BM210" s="173"/>
      <c r="BN210" s="173"/>
      <c r="BO210" s="173"/>
      <c r="BP210" s="173"/>
      <c r="BQ210" s="173"/>
      <c r="BR210" s="173"/>
      <c r="BS210" s="173"/>
      <c r="BT210" s="173"/>
      <c r="BU210" s="160"/>
      <c r="BV210" s="160"/>
      <c r="BW210" s="160"/>
      <c r="BX210" s="160"/>
      <c r="BY210" s="160"/>
      <c r="BZ210" s="160"/>
      <c r="CA210" s="160"/>
      <c r="CB210" s="160"/>
      <c r="CC210" s="160"/>
      <c r="CD210" s="160"/>
      <c r="CE210" s="160"/>
      <c r="CF210" s="160"/>
      <c r="CG210" s="160"/>
      <c r="CH210" s="160"/>
      <c r="CI210" s="160"/>
      <c r="CJ210" s="160"/>
      <c r="CK210" s="160"/>
      <c r="CL210" s="200"/>
      <c r="CM210" s="201"/>
      <c r="CN210" s="160"/>
      <c r="CO210" s="160"/>
      <c r="CP210" s="160"/>
      <c r="CQ210" s="160"/>
      <c r="CR210" s="160"/>
      <c r="CS210" s="160"/>
      <c r="CT210" s="160"/>
      <c r="CU210" s="160"/>
      <c r="CV210" s="160"/>
      <c r="CW210" s="160"/>
      <c r="CX210" s="160"/>
      <c r="CY210" s="160"/>
      <c r="CZ210" s="160"/>
      <c r="DA210" s="160"/>
      <c r="DB210" s="160"/>
      <c r="DC210" s="160"/>
      <c r="DD210" s="160"/>
      <c r="DE210" s="160"/>
      <c r="DF210" s="81"/>
      <c r="DG210" s="69"/>
      <c r="DH210" s="69"/>
      <c r="DI210" s="36"/>
    </row>
    <row r="211" spans="1:113" ht="15.75">
      <c r="A211" s="199"/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202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  <c r="BX211" s="160"/>
      <c r="BY211" s="160"/>
      <c r="BZ211" s="160"/>
      <c r="CA211" s="160"/>
      <c r="CB211" s="160"/>
      <c r="CC211" s="160"/>
      <c r="CD211" s="160"/>
      <c r="CE211" s="160"/>
      <c r="CF211" s="160"/>
      <c r="CG211" s="160"/>
      <c r="CH211" s="160"/>
      <c r="CI211" s="160"/>
      <c r="CJ211" s="160"/>
      <c r="CK211" s="160"/>
      <c r="CL211" s="160"/>
      <c r="CM211" s="160"/>
      <c r="CN211" s="160"/>
      <c r="CO211" s="160"/>
      <c r="CP211" s="160"/>
      <c r="CQ211" s="160"/>
      <c r="CR211" s="160"/>
      <c r="CS211" s="160"/>
      <c r="CT211" s="160"/>
      <c r="CU211" s="160"/>
      <c r="CV211" s="160"/>
      <c r="CW211" s="160"/>
      <c r="CX211" s="160"/>
      <c r="CY211" s="160"/>
      <c r="CZ211" s="160"/>
      <c r="DA211" s="160"/>
      <c r="DB211" s="160"/>
      <c r="DC211" s="160"/>
      <c r="DD211" s="160"/>
      <c r="DE211" s="160"/>
      <c r="DF211" s="76"/>
      <c r="DG211" s="69"/>
      <c r="DH211" s="79"/>
      <c r="DI211" s="36"/>
    </row>
    <row r="212" spans="1:113" ht="15.7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11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173"/>
      <c r="BU212" s="160"/>
      <c r="BV212" s="160"/>
      <c r="BW212" s="160"/>
      <c r="BX212" s="160"/>
      <c r="BY212" s="160"/>
      <c r="BZ212" s="160"/>
      <c r="CA212" s="160"/>
      <c r="CB212" s="160"/>
      <c r="CC212" s="160"/>
      <c r="CD212" s="160"/>
      <c r="CE212" s="160"/>
      <c r="CF212" s="160"/>
      <c r="CG212" s="160"/>
      <c r="CH212" s="160"/>
      <c r="CI212" s="160"/>
      <c r="CJ212" s="160"/>
      <c r="CK212" s="160"/>
      <c r="CL212" s="200"/>
      <c r="CM212" s="201"/>
      <c r="CN212" s="160"/>
      <c r="CO212" s="160"/>
      <c r="CP212" s="160"/>
      <c r="CQ212" s="160"/>
      <c r="CR212" s="160"/>
      <c r="CS212" s="160"/>
      <c r="CT212" s="160"/>
      <c r="CU212" s="160"/>
      <c r="CV212" s="160"/>
      <c r="CW212" s="160"/>
      <c r="CX212" s="160"/>
      <c r="CY212" s="160"/>
      <c r="CZ212" s="160"/>
      <c r="DA212" s="160"/>
      <c r="DB212" s="160"/>
      <c r="DC212" s="160"/>
      <c r="DD212" s="160"/>
      <c r="DE212" s="160"/>
      <c r="DF212" s="76"/>
      <c r="DG212" s="69"/>
      <c r="DH212" s="79"/>
      <c r="DI212" s="36"/>
    </row>
    <row r="213" spans="1:113" ht="15.75">
      <c r="A213" s="199"/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199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3"/>
      <c r="BC213" s="203"/>
      <c r="BD213" s="203"/>
      <c r="BE213" s="203"/>
      <c r="BF213" s="203"/>
      <c r="BG213" s="203"/>
      <c r="BH213" s="203"/>
      <c r="BI213" s="203"/>
      <c r="BJ213" s="203"/>
      <c r="BK213" s="203"/>
      <c r="BL213" s="203"/>
      <c r="BM213" s="203"/>
      <c r="BN213" s="203"/>
      <c r="BO213" s="203"/>
      <c r="BP213" s="203"/>
      <c r="BQ213" s="203"/>
      <c r="BR213" s="203"/>
      <c r="BS213" s="203"/>
      <c r="BT213" s="160"/>
      <c r="BU213" s="160"/>
      <c r="BV213" s="160"/>
      <c r="BW213" s="160"/>
      <c r="BX213" s="160"/>
      <c r="BY213" s="160"/>
      <c r="BZ213" s="160"/>
      <c r="CA213" s="160"/>
      <c r="CB213" s="160"/>
      <c r="CC213" s="160"/>
      <c r="CD213" s="160"/>
      <c r="CE213" s="160"/>
      <c r="CF213" s="160"/>
      <c r="CG213" s="160"/>
      <c r="CH213" s="160"/>
      <c r="CI213" s="160"/>
      <c r="CJ213" s="160"/>
      <c r="CK213" s="160"/>
      <c r="CL213" s="160"/>
      <c r="CM213" s="160"/>
      <c r="CN213" s="160"/>
      <c r="CO213" s="160"/>
      <c r="CP213" s="160"/>
      <c r="CQ213" s="160"/>
      <c r="CR213" s="160"/>
      <c r="CS213" s="160"/>
      <c r="CT213" s="160"/>
      <c r="CU213" s="160"/>
      <c r="CV213" s="160"/>
      <c r="CW213" s="160"/>
      <c r="CX213" s="160"/>
      <c r="CY213" s="160"/>
      <c r="CZ213" s="160"/>
      <c r="DA213" s="160"/>
      <c r="DB213" s="160"/>
      <c r="DC213" s="160"/>
      <c r="DD213" s="160"/>
      <c r="DE213" s="160"/>
      <c r="DF213" s="76"/>
      <c r="DG213" s="69"/>
      <c r="DH213" s="79"/>
      <c r="DI213" s="36"/>
    </row>
    <row r="214" spans="1:113" ht="15.75">
      <c r="A214" s="199"/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199"/>
      <c r="AS214" s="197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  <c r="BT214" s="173"/>
      <c r="BU214" s="160"/>
      <c r="BV214" s="160"/>
      <c r="BW214" s="160"/>
      <c r="BX214" s="160"/>
      <c r="BY214" s="160"/>
      <c r="BZ214" s="160"/>
      <c r="CA214" s="160"/>
      <c r="CB214" s="160"/>
      <c r="CC214" s="160"/>
      <c r="CD214" s="160"/>
      <c r="CE214" s="160"/>
      <c r="CF214" s="160"/>
      <c r="CG214" s="160"/>
      <c r="CH214" s="160"/>
      <c r="CI214" s="160"/>
      <c r="CJ214" s="160"/>
      <c r="CK214" s="160"/>
      <c r="CL214" s="200"/>
      <c r="CM214" s="201"/>
      <c r="CN214" s="160"/>
      <c r="CO214" s="160"/>
      <c r="CP214" s="160"/>
      <c r="CQ214" s="160"/>
      <c r="CR214" s="160"/>
      <c r="CS214" s="160"/>
      <c r="CT214" s="160"/>
      <c r="CU214" s="160"/>
      <c r="CV214" s="160"/>
      <c r="CW214" s="160"/>
      <c r="CX214" s="160"/>
      <c r="CY214" s="160"/>
      <c r="CZ214" s="160"/>
      <c r="DA214" s="160"/>
      <c r="DB214" s="160"/>
      <c r="DC214" s="160"/>
      <c r="DD214" s="160"/>
      <c r="DE214" s="160"/>
      <c r="DF214" s="147"/>
      <c r="DG214" s="69"/>
      <c r="DH214" s="69"/>
      <c r="DI214" s="36"/>
    </row>
    <row r="215" spans="1:113" ht="15.75">
      <c r="A215" s="199"/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199"/>
      <c r="AG215" s="199"/>
      <c r="AH215" s="199"/>
      <c r="AI215" s="199"/>
      <c r="AJ215" s="199"/>
      <c r="AK215" s="199"/>
      <c r="AL215" s="199"/>
      <c r="AM215" s="199"/>
      <c r="AN215" s="199"/>
      <c r="AO215" s="199"/>
      <c r="AP215" s="199"/>
      <c r="AQ215" s="199"/>
      <c r="AR215" s="199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  <c r="BI215" s="154"/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  <c r="BT215" s="160"/>
      <c r="BU215" s="160"/>
      <c r="BV215" s="160"/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160"/>
      <c r="CG215" s="160"/>
      <c r="CH215" s="160"/>
      <c r="CI215" s="160"/>
      <c r="CJ215" s="160"/>
      <c r="CK215" s="160"/>
      <c r="CL215" s="200"/>
      <c r="CM215" s="160"/>
      <c r="CN215" s="160"/>
      <c r="CO215" s="160"/>
      <c r="CP215" s="160"/>
      <c r="CQ215" s="160"/>
      <c r="CR215" s="160"/>
      <c r="CS215" s="160"/>
      <c r="CT215" s="160"/>
      <c r="CU215" s="160"/>
      <c r="CV215" s="160"/>
      <c r="CW215" s="160"/>
      <c r="CX215" s="160"/>
      <c r="CY215" s="160"/>
      <c r="CZ215" s="160"/>
      <c r="DA215" s="160"/>
      <c r="DB215" s="160"/>
      <c r="DC215" s="160"/>
      <c r="DD215" s="160"/>
      <c r="DE215" s="160"/>
      <c r="DF215" s="147"/>
      <c r="DG215" s="69"/>
      <c r="DH215" s="69"/>
      <c r="DI215" s="36"/>
    </row>
    <row r="216" spans="1:113" ht="15.75">
      <c r="A216" s="199"/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199"/>
      <c r="AK216" s="199"/>
      <c r="AL216" s="199"/>
      <c r="AM216" s="199"/>
      <c r="AN216" s="199"/>
      <c r="AO216" s="199"/>
      <c r="AP216" s="199"/>
      <c r="AQ216" s="199"/>
      <c r="AR216" s="199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  <c r="BI216" s="154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  <c r="BT216" s="160"/>
      <c r="BU216" s="160"/>
      <c r="BV216" s="160"/>
      <c r="BW216" s="160"/>
      <c r="BX216" s="160"/>
      <c r="BY216" s="160"/>
      <c r="BZ216" s="160"/>
      <c r="CA216" s="160"/>
      <c r="CB216" s="160"/>
      <c r="CC216" s="160"/>
      <c r="CD216" s="160"/>
      <c r="CE216" s="160"/>
      <c r="CF216" s="160"/>
      <c r="CG216" s="160"/>
      <c r="CH216" s="160"/>
      <c r="CI216" s="160"/>
      <c r="CJ216" s="160"/>
      <c r="CK216" s="160"/>
      <c r="CL216" s="200"/>
      <c r="CM216" s="160"/>
      <c r="CN216" s="160"/>
      <c r="CO216" s="160"/>
      <c r="CP216" s="160"/>
      <c r="CQ216" s="160"/>
      <c r="CR216" s="160"/>
      <c r="CS216" s="160"/>
      <c r="CT216" s="160"/>
      <c r="CU216" s="160"/>
      <c r="CV216" s="160"/>
      <c r="CW216" s="160"/>
      <c r="CX216" s="160"/>
      <c r="CY216" s="160"/>
      <c r="CZ216" s="160"/>
      <c r="DA216" s="160"/>
      <c r="DB216" s="160"/>
      <c r="DC216" s="160"/>
      <c r="DD216" s="160"/>
      <c r="DE216" s="160"/>
      <c r="DF216" s="147"/>
      <c r="DG216" s="69"/>
      <c r="DH216" s="69"/>
      <c r="DI216" s="36"/>
    </row>
    <row r="217" spans="1:113" ht="15.75">
      <c r="A217" s="199"/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  <c r="BI217" s="154"/>
      <c r="BJ217" s="154"/>
      <c r="BK217" s="154"/>
      <c r="BL217" s="154"/>
      <c r="BM217" s="154"/>
      <c r="BN217" s="154"/>
      <c r="BO217" s="154"/>
      <c r="BP217" s="154"/>
      <c r="BQ217" s="154"/>
      <c r="BR217" s="154"/>
      <c r="BS217" s="154"/>
      <c r="BT217" s="160"/>
      <c r="BU217" s="160"/>
      <c r="BV217" s="160"/>
      <c r="BW217" s="160"/>
      <c r="BX217" s="160"/>
      <c r="BY217" s="160"/>
      <c r="BZ217" s="160"/>
      <c r="CA217" s="160"/>
      <c r="CB217" s="160"/>
      <c r="CC217" s="160"/>
      <c r="CD217" s="160"/>
      <c r="CE217" s="160"/>
      <c r="CF217" s="160"/>
      <c r="CG217" s="160"/>
      <c r="CH217" s="160"/>
      <c r="CI217" s="160"/>
      <c r="CJ217" s="160"/>
      <c r="CK217" s="160"/>
      <c r="CL217" s="200"/>
      <c r="CM217" s="160"/>
      <c r="CN217" s="160"/>
      <c r="CO217" s="160"/>
      <c r="CP217" s="160"/>
      <c r="CQ217" s="160"/>
      <c r="CR217" s="160"/>
      <c r="CS217" s="160"/>
      <c r="CT217" s="160"/>
      <c r="CU217" s="160"/>
      <c r="CV217" s="160"/>
      <c r="CW217" s="160"/>
      <c r="CX217" s="160"/>
      <c r="CY217" s="160"/>
      <c r="CZ217" s="160"/>
      <c r="DA217" s="160"/>
      <c r="DB217" s="160"/>
      <c r="DC217" s="160"/>
      <c r="DD217" s="160"/>
      <c r="DE217" s="160"/>
      <c r="DF217" s="147"/>
      <c r="DG217" s="69"/>
      <c r="DH217" s="69"/>
      <c r="DI217" s="36"/>
    </row>
    <row r="218" spans="1:113" ht="15.75">
      <c r="A218" s="199"/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99"/>
      <c r="AN218" s="199"/>
      <c r="AO218" s="199"/>
      <c r="AP218" s="199"/>
      <c r="AQ218" s="199"/>
      <c r="AR218" s="199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  <c r="BI218" s="154"/>
      <c r="BJ218" s="154"/>
      <c r="BK218" s="154"/>
      <c r="BL218" s="154"/>
      <c r="BM218" s="154"/>
      <c r="BN218" s="154"/>
      <c r="BO218" s="154"/>
      <c r="BP218" s="154"/>
      <c r="BQ218" s="154"/>
      <c r="BR218" s="154"/>
      <c r="BS218" s="154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  <c r="CF218" s="160"/>
      <c r="CG218" s="160"/>
      <c r="CH218" s="160"/>
      <c r="CI218" s="160"/>
      <c r="CJ218" s="160"/>
      <c r="CK218" s="160"/>
      <c r="CL218" s="200"/>
      <c r="CM218" s="160"/>
      <c r="CN218" s="160"/>
      <c r="CO218" s="160"/>
      <c r="CP218" s="160"/>
      <c r="CQ218" s="160"/>
      <c r="CR218" s="160"/>
      <c r="CS218" s="160"/>
      <c r="CT218" s="160"/>
      <c r="CU218" s="160"/>
      <c r="CV218" s="160"/>
      <c r="CW218" s="160"/>
      <c r="CX218" s="160"/>
      <c r="CY218" s="160"/>
      <c r="CZ218" s="160"/>
      <c r="DA218" s="160"/>
      <c r="DB218" s="160"/>
      <c r="DC218" s="160"/>
      <c r="DD218" s="160"/>
      <c r="DE218" s="160"/>
      <c r="DF218" s="147"/>
      <c r="DG218" s="69"/>
      <c r="DH218" s="69"/>
      <c r="DI218" s="36"/>
    </row>
    <row r="219" spans="1:113" ht="15.75">
      <c r="A219" s="199"/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199"/>
      <c r="AK219" s="199"/>
      <c r="AL219" s="199"/>
      <c r="AM219" s="199"/>
      <c r="AN219" s="199"/>
      <c r="AO219" s="199"/>
      <c r="AP219" s="199"/>
      <c r="AQ219" s="199"/>
      <c r="AR219" s="199"/>
      <c r="AS219" s="203"/>
      <c r="AT219" s="203"/>
      <c r="AU219" s="203"/>
      <c r="AV219" s="203"/>
      <c r="AW219" s="203"/>
      <c r="AX219" s="203"/>
      <c r="AY219" s="203"/>
      <c r="AZ219" s="203"/>
      <c r="BA219" s="203"/>
      <c r="BB219" s="203"/>
      <c r="BC219" s="203"/>
      <c r="BD219" s="203"/>
      <c r="BE219" s="203"/>
      <c r="BF219" s="203"/>
      <c r="BG219" s="203"/>
      <c r="BH219" s="203"/>
      <c r="BI219" s="203"/>
      <c r="BJ219" s="203"/>
      <c r="BK219" s="203"/>
      <c r="BL219" s="203"/>
      <c r="BM219" s="203"/>
      <c r="BN219" s="203"/>
      <c r="BO219" s="203"/>
      <c r="BP219" s="203"/>
      <c r="BQ219" s="203"/>
      <c r="BR219" s="203"/>
      <c r="BS219" s="203"/>
      <c r="BT219" s="173"/>
      <c r="BU219" s="160"/>
      <c r="BV219" s="160"/>
      <c r="BW219" s="160"/>
      <c r="BX219" s="160"/>
      <c r="BY219" s="160"/>
      <c r="BZ219" s="160"/>
      <c r="CA219" s="160"/>
      <c r="CB219" s="160"/>
      <c r="CC219" s="160"/>
      <c r="CD219" s="160"/>
      <c r="CE219" s="160"/>
      <c r="CF219" s="160"/>
      <c r="CG219" s="160"/>
      <c r="CH219" s="160"/>
      <c r="CI219" s="160"/>
      <c r="CJ219" s="160"/>
      <c r="CK219" s="160"/>
      <c r="CL219" s="33"/>
      <c r="CM219" s="201"/>
      <c r="CN219" s="160"/>
      <c r="CO219" s="160"/>
      <c r="CP219" s="160"/>
      <c r="CQ219" s="160"/>
      <c r="CR219" s="160"/>
      <c r="CS219" s="160"/>
      <c r="CT219" s="160"/>
      <c r="CU219" s="160"/>
      <c r="CV219" s="160"/>
      <c r="CW219" s="160"/>
      <c r="CX219" s="160"/>
      <c r="CY219" s="160"/>
      <c r="CZ219" s="160"/>
      <c r="DA219" s="160"/>
      <c r="DB219" s="160"/>
      <c r="DC219" s="160"/>
      <c r="DD219" s="160"/>
      <c r="DE219" s="160"/>
      <c r="DF219" s="24"/>
      <c r="DG219" s="69"/>
      <c r="DH219" s="69"/>
      <c r="DI219" s="36"/>
    </row>
    <row r="220" spans="1:113" ht="15.75">
      <c r="A220" s="199"/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203"/>
      <c r="AT220" s="203"/>
      <c r="AU220" s="203"/>
      <c r="AV220" s="203"/>
      <c r="AW220" s="203"/>
      <c r="AX220" s="203"/>
      <c r="AY220" s="203"/>
      <c r="AZ220" s="203"/>
      <c r="BA220" s="203"/>
      <c r="BB220" s="203"/>
      <c r="BC220" s="203"/>
      <c r="BD220" s="203"/>
      <c r="BE220" s="203"/>
      <c r="BF220" s="203"/>
      <c r="BG220" s="203"/>
      <c r="BH220" s="203"/>
      <c r="BI220" s="203"/>
      <c r="BJ220" s="203"/>
      <c r="BK220" s="203"/>
      <c r="BL220" s="203"/>
      <c r="BM220" s="203"/>
      <c r="BN220" s="203"/>
      <c r="BO220" s="203"/>
      <c r="BP220" s="203"/>
      <c r="BQ220" s="203"/>
      <c r="BR220" s="203"/>
      <c r="BS220" s="203"/>
      <c r="BT220" s="173"/>
      <c r="BU220" s="160"/>
      <c r="BV220" s="160"/>
      <c r="BW220" s="160"/>
      <c r="BX220" s="160"/>
      <c r="BY220" s="160"/>
      <c r="BZ220" s="160"/>
      <c r="CA220" s="160"/>
      <c r="CB220" s="160"/>
      <c r="CC220" s="160"/>
      <c r="CD220" s="160"/>
      <c r="CE220" s="160"/>
      <c r="CF220" s="160"/>
      <c r="CG220" s="160"/>
      <c r="CH220" s="160"/>
      <c r="CI220" s="160"/>
      <c r="CJ220" s="160"/>
      <c r="CK220" s="160"/>
      <c r="CL220" s="33"/>
      <c r="CM220" s="201"/>
      <c r="CN220" s="201"/>
      <c r="CO220" s="201"/>
      <c r="CP220" s="201"/>
      <c r="CQ220" s="201"/>
      <c r="CR220" s="201"/>
      <c r="CS220" s="201"/>
      <c r="CT220" s="201"/>
      <c r="CU220" s="201"/>
      <c r="CV220" s="201"/>
      <c r="CW220" s="201"/>
      <c r="CX220" s="201"/>
      <c r="CY220" s="201"/>
      <c r="CZ220" s="201"/>
      <c r="DA220" s="201"/>
      <c r="DB220" s="201"/>
      <c r="DC220" s="201"/>
      <c r="DD220" s="201"/>
      <c r="DE220" s="201"/>
      <c r="DF220" s="24"/>
      <c r="DG220" s="69"/>
      <c r="DH220" s="69"/>
      <c r="DI220" s="36"/>
    </row>
    <row r="221" spans="1:113" ht="15.75">
      <c r="A221" s="199"/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  <c r="AS221" s="203"/>
      <c r="AT221" s="203"/>
      <c r="AU221" s="203"/>
      <c r="AV221" s="203"/>
      <c r="AW221" s="203"/>
      <c r="AX221" s="203"/>
      <c r="AY221" s="203"/>
      <c r="AZ221" s="203"/>
      <c r="BA221" s="203"/>
      <c r="BB221" s="203"/>
      <c r="BC221" s="203"/>
      <c r="BD221" s="203"/>
      <c r="BE221" s="203"/>
      <c r="BF221" s="203"/>
      <c r="BG221" s="203"/>
      <c r="BH221" s="203"/>
      <c r="BI221" s="203"/>
      <c r="BJ221" s="203"/>
      <c r="BK221" s="203"/>
      <c r="BL221" s="203"/>
      <c r="BM221" s="203"/>
      <c r="BN221" s="203"/>
      <c r="BO221" s="203"/>
      <c r="BP221" s="203"/>
      <c r="BQ221" s="203"/>
      <c r="BR221" s="203"/>
      <c r="BS221" s="203"/>
      <c r="BT221" s="173"/>
      <c r="BU221" s="160"/>
      <c r="BV221" s="160"/>
      <c r="BW221" s="160"/>
      <c r="BX221" s="160"/>
      <c r="BY221" s="160"/>
      <c r="BZ221" s="160"/>
      <c r="CA221" s="160"/>
      <c r="CB221" s="160"/>
      <c r="CC221" s="160"/>
      <c r="CD221" s="160"/>
      <c r="CE221" s="160"/>
      <c r="CF221" s="160"/>
      <c r="CG221" s="160"/>
      <c r="CH221" s="160"/>
      <c r="CI221" s="160"/>
      <c r="CJ221" s="160"/>
      <c r="CK221" s="160"/>
      <c r="CL221" s="33"/>
      <c r="CM221" s="201"/>
      <c r="CN221" s="201"/>
      <c r="CO221" s="201"/>
      <c r="CP221" s="201"/>
      <c r="CQ221" s="201"/>
      <c r="CR221" s="201"/>
      <c r="CS221" s="201"/>
      <c r="CT221" s="201"/>
      <c r="CU221" s="201"/>
      <c r="CV221" s="201"/>
      <c r="CW221" s="201"/>
      <c r="CX221" s="201"/>
      <c r="CY221" s="201"/>
      <c r="CZ221" s="201"/>
      <c r="DA221" s="201"/>
      <c r="DB221" s="201"/>
      <c r="DC221" s="201"/>
      <c r="DD221" s="201"/>
      <c r="DE221" s="201"/>
      <c r="DF221" s="24"/>
      <c r="DG221" s="69"/>
      <c r="DH221" s="69"/>
      <c r="DI221" s="36"/>
    </row>
    <row r="222" spans="1:113" ht="15.75">
      <c r="A222" s="199"/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203"/>
      <c r="AT222" s="203"/>
      <c r="AU222" s="203"/>
      <c r="AV222" s="203"/>
      <c r="AW222" s="203"/>
      <c r="AX222" s="203"/>
      <c r="AY222" s="203"/>
      <c r="AZ222" s="203"/>
      <c r="BA222" s="203"/>
      <c r="BB222" s="203"/>
      <c r="BC222" s="203"/>
      <c r="BD222" s="203"/>
      <c r="BE222" s="203"/>
      <c r="BF222" s="203"/>
      <c r="BG222" s="203"/>
      <c r="BH222" s="203"/>
      <c r="BI222" s="203"/>
      <c r="BJ222" s="203"/>
      <c r="BK222" s="203"/>
      <c r="BL222" s="203"/>
      <c r="BM222" s="203"/>
      <c r="BN222" s="203"/>
      <c r="BO222" s="203"/>
      <c r="BP222" s="203"/>
      <c r="BQ222" s="203"/>
      <c r="BR222" s="203"/>
      <c r="BS222" s="203"/>
      <c r="BT222" s="173"/>
      <c r="BU222" s="160"/>
      <c r="BV222" s="160"/>
      <c r="BW222" s="160"/>
      <c r="BX222" s="160"/>
      <c r="BY222" s="160"/>
      <c r="BZ222" s="160"/>
      <c r="CA222" s="160"/>
      <c r="CB222" s="160"/>
      <c r="CC222" s="160"/>
      <c r="CD222" s="160"/>
      <c r="CE222" s="160"/>
      <c r="CF222" s="160"/>
      <c r="CG222" s="160"/>
      <c r="CH222" s="160"/>
      <c r="CI222" s="160"/>
      <c r="CJ222" s="160"/>
      <c r="CK222" s="160"/>
      <c r="CL222" s="33"/>
      <c r="CM222" s="201"/>
      <c r="CN222" s="201"/>
      <c r="CO222" s="201"/>
      <c r="CP222" s="201"/>
      <c r="CQ222" s="201"/>
      <c r="CR222" s="201"/>
      <c r="CS222" s="201"/>
      <c r="CT222" s="201"/>
      <c r="CU222" s="201"/>
      <c r="CV222" s="201"/>
      <c r="CW222" s="201"/>
      <c r="CX222" s="201"/>
      <c r="CY222" s="201"/>
      <c r="CZ222" s="201"/>
      <c r="DA222" s="201"/>
      <c r="DB222" s="201"/>
      <c r="DC222" s="201"/>
      <c r="DD222" s="201"/>
      <c r="DE222" s="201"/>
      <c r="DF222" s="24"/>
      <c r="DG222" s="69"/>
      <c r="DH222" s="69"/>
      <c r="DI222" s="36"/>
    </row>
    <row r="223" spans="1:113" ht="15.75">
      <c r="A223" s="199"/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  <c r="BC223" s="203"/>
      <c r="BD223" s="203"/>
      <c r="BE223" s="203"/>
      <c r="BF223" s="203"/>
      <c r="BG223" s="203"/>
      <c r="BH223" s="203"/>
      <c r="BI223" s="203"/>
      <c r="BJ223" s="203"/>
      <c r="BK223" s="203"/>
      <c r="BL223" s="203"/>
      <c r="BM223" s="203"/>
      <c r="BN223" s="203"/>
      <c r="BO223" s="203"/>
      <c r="BP223" s="203"/>
      <c r="BQ223" s="203"/>
      <c r="BR223" s="203"/>
      <c r="BS223" s="203"/>
      <c r="BT223" s="173"/>
      <c r="BU223" s="160"/>
      <c r="BV223" s="160"/>
      <c r="BW223" s="160"/>
      <c r="BX223" s="160"/>
      <c r="BY223" s="160"/>
      <c r="BZ223" s="160"/>
      <c r="CA223" s="160"/>
      <c r="CB223" s="160"/>
      <c r="CC223" s="160"/>
      <c r="CD223" s="160"/>
      <c r="CE223" s="160"/>
      <c r="CF223" s="160"/>
      <c r="CG223" s="160"/>
      <c r="CH223" s="160"/>
      <c r="CI223" s="160"/>
      <c r="CJ223" s="160"/>
      <c r="CK223" s="160"/>
      <c r="CL223" s="33"/>
      <c r="CM223" s="201"/>
      <c r="CN223" s="201"/>
      <c r="CO223" s="201"/>
      <c r="CP223" s="201"/>
      <c r="CQ223" s="201"/>
      <c r="CR223" s="201"/>
      <c r="CS223" s="201"/>
      <c r="CT223" s="201"/>
      <c r="CU223" s="201"/>
      <c r="CV223" s="201"/>
      <c r="CW223" s="201"/>
      <c r="CX223" s="201"/>
      <c r="CY223" s="201"/>
      <c r="CZ223" s="201"/>
      <c r="DA223" s="201"/>
      <c r="DB223" s="201"/>
      <c r="DC223" s="201"/>
      <c r="DD223" s="201"/>
      <c r="DE223" s="201"/>
      <c r="DF223" s="24"/>
      <c r="DG223" s="69"/>
      <c r="DH223" s="69"/>
      <c r="DI223" s="36"/>
    </row>
    <row r="224" spans="1:113" ht="15.75">
      <c r="A224" s="199"/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97"/>
      <c r="BT224" s="173"/>
      <c r="BU224" s="160"/>
      <c r="BV224" s="160"/>
      <c r="BW224" s="160"/>
      <c r="BX224" s="160"/>
      <c r="BY224" s="160"/>
      <c r="BZ224" s="160"/>
      <c r="CA224" s="160"/>
      <c r="CB224" s="160"/>
      <c r="CC224" s="160"/>
      <c r="CD224" s="160"/>
      <c r="CE224" s="160"/>
      <c r="CF224" s="160"/>
      <c r="CG224" s="160"/>
      <c r="CH224" s="160"/>
      <c r="CI224" s="160"/>
      <c r="CJ224" s="160"/>
      <c r="CK224" s="160"/>
      <c r="CL224" s="33"/>
      <c r="CM224" s="201"/>
      <c r="CN224" s="201"/>
      <c r="CO224" s="201"/>
      <c r="CP224" s="201"/>
      <c r="CQ224" s="201"/>
      <c r="CR224" s="201"/>
      <c r="CS224" s="201"/>
      <c r="CT224" s="201"/>
      <c r="CU224" s="201"/>
      <c r="CV224" s="201"/>
      <c r="CW224" s="201"/>
      <c r="CX224" s="201"/>
      <c r="CY224" s="201"/>
      <c r="CZ224" s="201"/>
      <c r="DA224" s="201"/>
      <c r="DB224" s="201"/>
      <c r="DC224" s="201"/>
      <c r="DD224" s="201"/>
      <c r="DE224" s="201"/>
      <c r="DF224" s="24"/>
      <c r="DG224" s="69"/>
      <c r="DH224" s="69"/>
      <c r="DI224" s="36"/>
    </row>
    <row r="225" spans="1:113" ht="15.75">
      <c r="A225" s="199"/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  <c r="AS225" s="197"/>
      <c r="AT225" s="197"/>
      <c r="AU225" s="197"/>
      <c r="AV225" s="197"/>
      <c r="AW225" s="197"/>
      <c r="AX225" s="197"/>
      <c r="AY225" s="197"/>
      <c r="AZ225" s="197"/>
      <c r="BA225" s="197"/>
      <c r="BB225" s="197"/>
      <c r="BC225" s="197"/>
      <c r="BD225" s="197"/>
      <c r="BE225" s="197"/>
      <c r="BF225" s="197"/>
      <c r="BG225" s="197"/>
      <c r="BH225" s="197"/>
      <c r="BI225" s="197"/>
      <c r="BJ225" s="197"/>
      <c r="BK225" s="197"/>
      <c r="BL225" s="197"/>
      <c r="BM225" s="197"/>
      <c r="BN225" s="197"/>
      <c r="BO225" s="197"/>
      <c r="BP225" s="197"/>
      <c r="BQ225" s="197"/>
      <c r="BR225" s="197"/>
      <c r="BS225" s="197"/>
      <c r="BT225" s="173"/>
      <c r="BU225" s="160"/>
      <c r="BV225" s="160"/>
      <c r="BW225" s="160"/>
      <c r="BX225" s="160"/>
      <c r="BY225" s="160"/>
      <c r="BZ225" s="160"/>
      <c r="CA225" s="160"/>
      <c r="CB225" s="160"/>
      <c r="CC225" s="160"/>
      <c r="CD225" s="160"/>
      <c r="CE225" s="160"/>
      <c r="CF225" s="160"/>
      <c r="CG225" s="160"/>
      <c r="CH225" s="160"/>
      <c r="CI225" s="160"/>
      <c r="CJ225" s="160"/>
      <c r="CK225" s="160"/>
      <c r="CL225" s="33"/>
      <c r="CM225" s="201"/>
      <c r="CN225" s="201"/>
      <c r="CO225" s="201"/>
      <c r="CP225" s="201"/>
      <c r="CQ225" s="201"/>
      <c r="CR225" s="201"/>
      <c r="CS225" s="201"/>
      <c r="CT225" s="201"/>
      <c r="CU225" s="201"/>
      <c r="CV225" s="201"/>
      <c r="CW225" s="201"/>
      <c r="CX225" s="201"/>
      <c r="CY225" s="201"/>
      <c r="CZ225" s="201"/>
      <c r="DA225" s="201"/>
      <c r="DB225" s="201"/>
      <c r="DC225" s="201"/>
      <c r="DD225" s="201"/>
      <c r="DE225" s="201"/>
      <c r="DF225" s="24"/>
      <c r="DG225" s="69"/>
      <c r="DH225" s="69"/>
      <c r="DI225" s="36"/>
    </row>
    <row r="226" spans="1:113" ht="15.75">
      <c r="A226" s="199"/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203"/>
      <c r="AT226" s="203"/>
      <c r="AU226" s="203"/>
      <c r="AV226" s="203"/>
      <c r="AW226" s="203"/>
      <c r="AX226" s="203"/>
      <c r="AY226" s="203"/>
      <c r="AZ226" s="203"/>
      <c r="BA226" s="203"/>
      <c r="BB226" s="203"/>
      <c r="BC226" s="203"/>
      <c r="BD226" s="203"/>
      <c r="BE226" s="203"/>
      <c r="BF226" s="203"/>
      <c r="BG226" s="203"/>
      <c r="BH226" s="203"/>
      <c r="BI226" s="203"/>
      <c r="BJ226" s="203"/>
      <c r="BK226" s="203"/>
      <c r="BL226" s="203"/>
      <c r="BM226" s="203"/>
      <c r="BN226" s="203"/>
      <c r="BO226" s="203"/>
      <c r="BP226" s="203"/>
      <c r="BQ226" s="203"/>
      <c r="BR226" s="203"/>
      <c r="BS226" s="203"/>
      <c r="BT226" s="173"/>
      <c r="BU226" s="160"/>
      <c r="BV226" s="160"/>
      <c r="BW226" s="160"/>
      <c r="BX226" s="160"/>
      <c r="BY226" s="160"/>
      <c r="BZ226" s="160"/>
      <c r="CA226" s="160"/>
      <c r="CB226" s="160"/>
      <c r="CC226" s="160"/>
      <c r="CD226" s="160"/>
      <c r="CE226" s="160"/>
      <c r="CF226" s="160"/>
      <c r="CG226" s="160"/>
      <c r="CH226" s="160"/>
      <c r="CI226" s="160"/>
      <c r="CJ226" s="160"/>
      <c r="CK226" s="160"/>
      <c r="CL226" s="33"/>
      <c r="CM226" s="201"/>
      <c r="CN226" s="201"/>
      <c r="CO226" s="201"/>
      <c r="CP226" s="201"/>
      <c r="CQ226" s="201"/>
      <c r="CR226" s="201"/>
      <c r="CS226" s="201"/>
      <c r="CT226" s="201"/>
      <c r="CU226" s="201"/>
      <c r="CV226" s="201"/>
      <c r="CW226" s="201"/>
      <c r="CX226" s="201"/>
      <c r="CY226" s="201"/>
      <c r="CZ226" s="201"/>
      <c r="DA226" s="201"/>
      <c r="DB226" s="201"/>
      <c r="DC226" s="201"/>
      <c r="DD226" s="201"/>
      <c r="DE226" s="201"/>
      <c r="DF226" s="24"/>
      <c r="DG226" s="69"/>
      <c r="DH226" s="69"/>
      <c r="DI226" s="36"/>
    </row>
    <row r="227" spans="1:113" ht="15.75">
      <c r="A227" s="198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  <c r="BV227" s="160"/>
      <c r="BW227" s="160"/>
      <c r="BX227" s="160"/>
      <c r="BY227" s="160"/>
      <c r="BZ227" s="160"/>
      <c r="CA227" s="160"/>
      <c r="CB227" s="160"/>
      <c r="CC227" s="160"/>
      <c r="CD227" s="160"/>
      <c r="CE227" s="160"/>
      <c r="CF227" s="160"/>
      <c r="CG227" s="160"/>
      <c r="CH227" s="160"/>
      <c r="CI227" s="160"/>
      <c r="CJ227" s="160"/>
      <c r="CK227" s="160"/>
      <c r="CL227" s="160"/>
      <c r="CM227" s="160"/>
      <c r="CN227" s="160"/>
      <c r="CO227" s="160"/>
      <c r="CP227" s="160"/>
      <c r="CQ227" s="160"/>
      <c r="CR227" s="160"/>
      <c r="CS227" s="160"/>
      <c r="CT227" s="160"/>
      <c r="CU227" s="160"/>
      <c r="CV227" s="160"/>
      <c r="CW227" s="160"/>
      <c r="CX227" s="160"/>
      <c r="CY227" s="160"/>
      <c r="CZ227" s="160"/>
      <c r="DA227" s="160"/>
      <c r="DB227" s="160"/>
      <c r="DC227" s="160"/>
      <c r="DD227" s="160"/>
      <c r="DE227" s="160"/>
      <c r="DF227" s="76"/>
      <c r="DG227" s="69"/>
      <c r="DH227" s="69"/>
      <c r="DI227" s="36"/>
    </row>
    <row r="228" spans="1:113" ht="15.75">
      <c r="A228" s="199"/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199"/>
      <c r="AK228" s="199"/>
      <c r="AL228" s="199"/>
      <c r="AM228" s="199"/>
      <c r="AN228" s="199"/>
      <c r="AO228" s="199"/>
      <c r="AP228" s="199"/>
      <c r="AQ228" s="199"/>
      <c r="AR228" s="199"/>
      <c r="AS228" s="173"/>
      <c r="AT228" s="173"/>
      <c r="AU228" s="173"/>
      <c r="AV228" s="173"/>
      <c r="AW228" s="173"/>
      <c r="AX228" s="173"/>
      <c r="AY228" s="173"/>
      <c r="AZ228" s="173"/>
      <c r="BA228" s="173"/>
      <c r="BB228" s="173"/>
      <c r="BC228" s="173"/>
      <c r="BD228" s="173"/>
      <c r="BE228" s="173"/>
      <c r="BF228" s="173"/>
      <c r="BG228" s="173"/>
      <c r="BH228" s="173"/>
      <c r="BI228" s="173"/>
      <c r="BJ228" s="173"/>
      <c r="BK228" s="173"/>
      <c r="BL228" s="173"/>
      <c r="BM228" s="173"/>
      <c r="BN228" s="173"/>
      <c r="BO228" s="173"/>
      <c r="BP228" s="173"/>
      <c r="BQ228" s="173"/>
      <c r="BR228" s="173"/>
      <c r="BS228" s="173"/>
      <c r="BT228" s="173"/>
      <c r="BU228" s="160"/>
      <c r="BV228" s="160"/>
      <c r="BW228" s="160"/>
      <c r="BX228" s="160"/>
      <c r="BY228" s="160"/>
      <c r="BZ228" s="160"/>
      <c r="CA228" s="160"/>
      <c r="CB228" s="160"/>
      <c r="CC228" s="160"/>
      <c r="CD228" s="160"/>
      <c r="CE228" s="160"/>
      <c r="CF228" s="160"/>
      <c r="CG228" s="160"/>
      <c r="CH228" s="160"/>
      <c r="CI228" s="160"/>
      <c r="CJ228" s="160"/>
      <c r="CK228" s="160"/>
      <c r="CL228" s="200"/>
      <c r="CM228" s="201"/>
      <c r="CN228" s="160"/>
      <c r="CO228" s="160"/>
      <c r="CP228" s="160"/>
      <c r="CQ228" s="160"/>
      <c r="CR228" s="160"/>
      <c r="CS228" s="160"/>
      <c r="CT228" s="160"/>
      <c r="CU228" s="160"/>
      <c r="CV228" s="160"/>
      <c r="CW228" s="160"/>
      <c r="CX228" s="160"/>
      <c r="CY228" s="160"/>
      <c r="CZ228" s="160"/>
      <c r="DA228" s="160"/>
      <c r="DB228" s="160"/>
      <c r="DC228" s="160"/>
      <c r="DD228" s="160"/>
      <c r="DE228" s="160"/>
      <c r="DF228" s="76"/>
      <c r="DG228" s="69"/>
      <c r="DH228" s="69"/>
      <c r="DI228" s="36"/>
    </row>
    <row r="229" spans="1:113" ht="15.75">
      <c r="A229" s="199"/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202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  <c r="BO229" s="160"/>
      <c r="BP229" s="160"/>
      <c r="BQ229" s="160"/>
      <c r="BR229" s="160"/>
      <c r="BS229" s="160"/>
      <c r="BT229" s="160"/>
      <c r="BU229" s="160"/>
      <c r="BV229" s="160"/>
      <c r="BW229" s="160"/>
      <c r="BX229" s="160"/>
      <c r="BY229" s="160"/>
      <c r="BZ229" s="160"/>
      <c r="CA229" s="160"/>
      <c r="CB229" s="160"/>
      <c r="CC229" s="160"/>
      <c r="CD229" s="160"/>
      <c r="CE229" s="160"/>
      <c r="CF229" s="160"/>
      <c r="CG229" s="160"/>
      <c r="CH229" s="160"/>
      <c r="CI229" s="160"/>
      <c r="CJ229" s="160"/>
      <c r="CK229" s="160"/>
      <c r="CL229" s="160"/>
      <c r="CM229" s="160"/>
      <c r="CN229" s="160"/>
      <c r="CO229" s="160"/>
      <c r="CP229" s="160"/>
      <c r="CQ229" s="160"/>
      <c r="CR229" s="160"/>
      <c r="CS229" s="160"/>
      <c r="CT229" s="160"/>
      <c r="CU229" s="160"/>
      <c r="CV229" s="160"/>
      <c r="CW229" s="160"/>
      <c r="CX229" s="160"/>
      <c r="CY229" s="160"/>
      <c r="CZ229" s="160"/>
      <c r="DA229" s="160"/>
      <c r="DB229" s="160"/>
      <c r="DC229" s="160"/>
      <c r="DD229" s="160"/>
      <c r="DE229" s="160"/>
      <c r="DF229" s="76"/>
      <c r="DG229" s="69"/>
      <c r="DH229" s="79"/>
      <c r="DI229" s="36"/>
    </row>
    <row r="230" spans="1:113" ht="15.75">
      <c r="A230" s="198"/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8"/>
      <c r="AZ230" s="19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  <c r="BZ230" s="198"/>
      <c r="CA230" s="198"/>
      <c r="CB230" s="198"/>
      <c r="CC230" s="198"/>
      <c r="CD230" s="198"/>
      <c r="CE230" s="198"/>
      <c r="CF230" s="198"/>
      <c r="CG230" s="198"/>
      <c r="CH230" s="198"/>
      <c r="CI230" s="198"/>
      <c r="CJ230" s="198"/>
      <c r="CK230" s="198"/>
      <c r="CL230" s="198"/>
      <c r="CM230" s="198"/>
      <c r="CN230" s="198"/>
      <c r="CO230" s="198"/>
      <c r="CP230" s="198"/>
      <c r="CQ230" s="198"/>
      <c r="CR230" s="198"/>
      <c r="CS230" s="198"/>
      <c r="CT230" s="198"/>
      <c r="CU230" s="198"/>
      <c r="CV230" s="198"/>
      <c r="CW230" s="198"/>
      <c r="CX230" s="198"/>
      <c r="CY230" s="198"/>
      <c r="CZ230" s="198"/>
      <c r="DA230" s="198"/>
      <c r="DB230" s="198"/>
      <c r="DC230" s="198"/>
      <c r="DD230" s="198"/>
      <c r="DE230" s="198"/>
      <c r="DF230" s="76"/>
      <c r="DG230" s="69"/>
      <c r="DH230" s="69"/>
      <c r="DI230" s="36"/>
    </row>
    <row r="231" spans="1:113" ht="15.75">
      <c r="A231" s="199"/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199"/>
      <c r="AS231" s="197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73"/>
      <c r="BU231" s="160"/>
      <c r="BV231" s="160"/>
      <c r="BW231" s="160"/>
      <c r="BX231" s="160"/>
      <c r="BY231" s="160"/>
      <c r="BZ231" s="160"/>
      <c r="CA231" s="160"/>
      <c r="CB231" s="160"/>
      <c r="CC231" s="160"/>
      <c r="CD231" s="160"/>
      <c r="CE231" s="160"/>
      <c r="CF231" s="160"/>
      <c r="CG231" s="160"/>
      <c r="CH231" s="160"/>
      <c r="CI231" s="160"/>
      <c r="CJ231" s="160"/>
      <c r="CK231" s="160"/>
      <c r="CL231" s="200"/>
      <c r="CM231" s="201"/>
      <c r="CN231" s="204"/>
      <c r="CO231" s="204"/>
      <c r="CP231" s="204"/>
      <c r="CQ231" s="204"/>
      <c r="CR231" s="204"/>
      <c r="CS231" s="204"/>
      <c r="CT231" s="204"/>
      <c r="CU231" s="204"/>
      <c r="CV231" s="204"/>
      <c r="CW231" s="204"/>
      <c r="CX231" s="204"/>
      <c r="CY231" s="204"/>
      <c r="CZ231" s="204"/>
      <c r="DA231" s="204"/>
      <c r="DB231" s="204"/>
      <c r="DC231" s="204"/>
      <c r="DD231" s="204"/>
      <c r="DE231" s="204"/>
      <c r="DF231" s="81"/>
      <c r="DG231" s="69"/>
      <c r="DH231" s="69"/>
      <c r="DI231" s="36"/>
    </row>
    <row r="232" spans="1:113" ht="15.75">
      <c r="A232" s="199"/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199"/>
      <c r="AK232" s="199"/>
      <c r="AL232" s="199"/>
      <c r="AM232" s="199"/>
      <c r="AN232" s="199"/>
      <c r="AO232" s="199"/>
      <c r="AP232" s="199"/>
      <c r="AQ232" s="199"/>
      <c r="AR232" s="199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0"/>
      <c r="BW232" s="160"/>
      <c r="BX232" s="160"/>
      <c r="BY232" s="160"/>
      <c r="BZ232" s="160"/>
      <c r="CA232" s="160"/>
      <c r="CB232" s="160"/>
      <c r="CC232" s="160"/>
      <c r="CD232" s="160"/>
      <c r="CE232" s="160"/>
      <c r="CF232" s="160"/>
      <c r="CG232" s="160"/>
      <c r="CH232" s="160"/>
      <c r="CI232" s="160"/>
      <c r="CJ232" s="160"/>
      <c r="CK232" s="160"/>
      <c r="CL232" s="160"/>
      <c r="CM232" s="204"/>
      <c r="CN232" s="204"/>
      <c r="CO232" s="204"/>
      <c r="CP232" s="204"/>
      <c r="CQ232" s="204"/>
      <c r="CR232" s="204"/>
      <c r="CS232" s="204"/>
      <c r="CT232" s="204"/>
      <c r="CU232" s="204"/>
      <c r="CV232" s="204"/>
      <c r="CW232" s="204"/>
      <c r="CX232" s="204"/>
      <c r="CY232" s="204"/>
      <c r="CZ232" s="204"/>
      <c r="DA232" s="204"/>
      <c r="DB232" s="204"/>
      <c r="DC232" s="204"/>
      <c r="DD232" s="204"/>
      <c r="DE232" s="204"/>
      <c r="DF232" s="76"/>
      <c r="DG232" s="69"/>
      <c r="DH232" s="69"/>
      <c r="DI232" s="36"/>
    </row>
    <row r="233" spans="1:113" ht="15.75">
      <c r="A233" s="199"/>
      <c r="B233" s="206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197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60"/>
      <c r="BP233" s="160"/>
      <c r="BQ233" s="160"/>
      <c r="BR233" s="160"/>
      <c r="BS233" s="160"/>
      <c r="BT233" s="173"/>
      <c r="BU233" s="160"/>
      <c r="BV233" s="160"/>
      <c r="BW233" s="160"/>
      <c r="BX233" s="160"/>
      <c r="BY233" s="160"/>
      <c r="BZ233" s="160"/>
      <c r="CA233" s="160"/>
      <c r="CB233" s="160"/>
      <c r="CC233" s="160"/>
      <c r="CD233" s="160"/>
      <c r="CE233" s="160"/>
      <c r="CF233" s="160"/>
      <c r="CG233" s="160"/>
      <c r="CH233" s="160"/>
      <c r="CI233" s="160"/>
      <c r="CJ233" s="160"/>
      <c r="CK233" s="160"/>
      <c r="CL233" s="200"/>
      <c r="CM233" s="201"/>
      <c r="CN233" s="204"/>
      <c r="CO233" s="204"/>
      <c r="CP233" s="204"/>
      <c r="CQ233" s="204"/>
      <c r="CR233" s="204"/>
      <c r="CS233" s="204"/>
      <c r="CT233" s="204"/>
      <c r="CU233" s="204"/>
      <c r="CV233" s="204"/>
      <c r="CW233" s="204"/>
      <c r="CX233" s="204"/>
      <c r="CY233" s="204"/>
      <c r="CZ233" s="204"/>
      <c r="DA233" s="204"/>
      <c r="DB233" s="204"/>
      <c r="DC233" s="204"/>
      <c r="DD233" s="204"/>
      <c r="DE233" s="204"/>
      <c r="DF233" s="76"/>
      <c r="DG233" s="69"/>
      <c r="DH233" s="79"/>
      <c r="DI233" s="36"/>
    </row>
    <row r="234" spans="1:113" ht="15.75">
      <c r="A234" s="206"/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6"/>
      <c r="AN234" s="206"/>
      <c r="AO234" s="206"/>
      <c r="AP234" s="206"/>
      <c r="AQ234" s="206"/>
      <c r="AR234" s="206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0"/>
      <c r="BP234" s="160"/>
      <c r="BQ234" s="160"/>
      <c r="BR234" s="160"/>
      <c r="BS234" s="160"/>
      <c r="BT234" s="160"/>
      <c r="BU234" s="160"/>
      <c r="BV234" s="160"/>
      <c r="BW234" s="160"/>
      <c r="BX234" s="160"/>
      <c r="BY234" s="160"/>
      <c r="BZ234" s="160"/>
      <c r="CA234" s="160"/>
      <c r="CB234" s="160"/>
      <c r="CC234" s="160"/>
      <c r="CD234" s="160"/>
      <c r="CE234" s="160"/>
      <c r="CF234" s="160"/>
      <c r="CG234" s="160"/>
      <c r="CH234" s="160"/>
      <c r="CI234" s="160"/>
      <c r="CJ234" s="160"/>
      <c r="CK234" s="160"/>
      <c r="CL234" s="160"/>
      <c r="CM234" s="204"/>
      <c r="CN234" s="204"/>
      <c r="CO234" s="204"/>
      <c r="CP234" s="204"/>
      <c r="CQ234" s="204"/>
      <c r="CR234" s="204"/>
      <c r="CS234" s="204"/>
      <c r="CT234" s="204"/>
      <c r="CU234" s="204"/>
      <c r="CV234" s="204"/>
      <c r="CW234" s="204"/>
      <c r="CX234" s="204"/>
      <c r="CY234" s="204"/>
      <c r="CZ234" s="204"/>
      <c r="DA234" s="204"/>
      <c r="DB234" s="204"/>
      <c r="DC234" s="204"/>
      <c r="DD234" s="204"/>
      <c r="DE234" s="204"/>
      <c r="DF234" s="76"/>
      <c r="DG234" s="69"/>
      <c r="DH234" s="69"/>
      <c r="DI234" s="36"/>
    </row>
    <row r="235" spans="1:113" ht="15.75">
      <c r="A235" s="198"/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05"/>
      <c r="BO235" s="205"/>
      <c r="BP235" s="205"/>
      <c r="BQ235" s="205"/>
      <c r="BR235" s="205"/>
      <c r="BS235" s="205"/>
      <c r="BT235" s="205"/>
      <c r="BU235" s="205"/>
      <c r="BV235" s="205"/>
      <c r="BW235" s="205"/>
      <c r="BX235" s="205"/>
      <c r="BY235" s="205"/>
      <c r="BZ235" s="205"/>
      <c r="CA235" s="205"/>
      <c r="CB235" s="205"/>
      <c r="CC235" s="205"/>
      <c r="CD235" s="205"/>
      <c r="CE235" s="205"/>
      <c r="CF235" s="205"/>
      <c r="CG235" s="205"/>
      <c r="CH235" s="205"/>
      <c r="CI235" s="205"/>
      <c r="CJ235" s="205"/>
      <c r="CK235" s="205"/>
      <c r="CL235" s="205"/>
      <c r="CM235" s="205"/>
      <c r="CN235" s="205"/>
      <c r="CO235" s="205"/>
      <c r="CP235" s="205"/>
      <c r="CQ235" s="205"/>
      <c r="CR235" s="205"/>
      <c r="CS235" s="205"/>
      <c r="CT235" s="205"/>
      <c r="CU235" s="205"/>
      <c r="CV235" s="205"/>
      <c r="CW235" s="205"/>
      <c r="CX235" s="205"/>
      <c r="CY235" s="205"/>
      <c r="CZ235" s="205"/>
      <c r="DA235" s="205"/>
      <c r="DB235" s="205"/>
      <c r="DC235" s="205"/>
      <c r="DD235" s="205"/>
      <c r="DE235" s="205"/>
      <c r="DF235" s="76"/>
      <c r="DG235" s="69"/>
      <c r="DH235" s="69"/>
      <c r="DI235" s="36"/>
    </row>
    <row r="236" spans="1:113" ht="15.75">
      <c r="A236" s="199"/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199"/>
      <c r="AK236" s="199"/>
      <c r="AL236" s="199"/>
      <c r="AM236" s="199"/>
      <c r="AN236" s="199"/>
      <c r="AO236" s="199"/>
      <c r="AP236" s="199"/>
      <c r="AQ236" s="199"/>
      <c r="AR236" s="199"/>
      <c r="AS236" s="197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  <c r="BT236" s="173"/>
      <c r="BU236" s="160"/>
      <c r="BV236" s="160"/>
      <c r="BW236" s="160"/>
      <c r="BX236" s="160"/>
      <c r="BY236" s="160"/>
      <c r="BZ236" s="160"/>
      <c r="CA236" s="160"/>
      <c r="CB236" s="160"/>
      <c r="CC236" s="160"/>
      <c r="CD236" s="160"/>
      <c r="CE236" s="160"/>
      <c r="CF236" s="160"/>
      <c r="CG236" s="160"/>
      <c r="CH236" s="160"/>
      <c r="CI236" s="160"/>
      <c r="CJ236" s="160"/>
      <c r="CK236" s="160"/>
      <c r="CL236" s="200"/>
      <c r="CM236" s="201"/>
      <c r="CN236" s="160"/>
      <c r="CO236" s="160"/>
      <c r="CP236" s="160"/>
      <c r="CQ236" s="160"/>
      <c r="CR236" s="160"/>
      <c r="CS236" s="160"/>
      <c r="CT236" s="160"/>
      <c r="CU236" s="160"/>
      <c r="CV236" s="160"/>
      <c r="CW236" s="160"/>
      <c r="CX236" s="160"/>
      <c r="CY236" s="160"/>
      <c r="CZ236" s="160"/>
      <c r="DA236" s="160"/>
      <c r="DB236" s="160"/>
      <c r="DC236" s="160"/>
      <c r="DD236" s="160"/>
      <c r="DE236" s="160"/>
      <c r="DF236" s="81"/>
      <c r="DG236" s="69"/>
      <c r="DH236" s="69"/>
      <c r="DI236" s="36"/>
    </row>
    <row r="237" spans="1:113" ht="15.75">
      <c r="A237" s="199"/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199"/>
      <c r="AN237" s="199"/>
      <c r="AO237" s="199"/>
      <c r="AP237" s="199"/>
      <c r="AQ237" s="199"/>
      <c r="AR237" s="199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0"/>
      <c r="BW237" s="160"/>
      <c r="BX237" s="160"/>
      <c r="BY237" s="160"/>
      <c r="BZ237" s="160"/>
      <c r="CA237" s="160"/>
      <c r="CB237" s="160"/>
      <c r="CC237" s="160"/>
      <c r="CD237" s="160"/>
      <c r="CE237" s="160"/>
      <c r="CF237" s="160"/>
      <c r="CG237" s="160"/>
      <c r="CH237" s="160"/>
      <c r="CI237" s="160"/>
      <c r="CJ237" s="160"/>
      <c r="CK237" s="160"/>
      <c r="CL237" s="160"/>
      <c r="CM237" s="160"/>
      <c r="CN237" s="160"/>
      <c r="CO237" s="160"/>
      <c r="CP237" s="160"/>
      <c r="CQ237" s="160"/>
      <c r="CR237" s="160"/>
      <c r="CS237" s="160"/>
      <c r="CT237" s="160"/>
      <c r="CU237" s="160"/>
      <c r="CV237" s="160"/>
      <c r="CW237" s="160"/>
      <c r="CX237" s="160"/>
      <c r="CY237" s="160"/>
      <c r="CZ237" s="160"/>
      <c r="DA237" s="160"/>
      <c r="DB237" s="160"/>
      <c r="DC237" s="160"/>
      <c r="DD237" s="160"/>
      <c r="DE237" s="160"/>
      <c r="DF237" s="76"/>
      <c r="DG237" s="69"/>
      <c r="DH237" s="79"/>
      <c r="DI237" s="36"/>
    </row>
    <row r="238" spans="1:113" ht="15.75">
      <c r="A238" s="198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  <c r="BT238" s="160"/>
      <c r="BU238" s="160"/>
      <c r="BV238" s="160"/>
      <c r="BW238" s="160"/>
      <c r="BX238" s="160"/>
      <c r="BY238" s="160"/>
      <c r="BZ238" s="160"/>
      <c r="CA238" s="160"/>
      <c r="CB238" s="160"/>
      <c r="CC238" s="160"/>
      <c r="CD238" s="160"/>
      <c r="CE238" s="160"/>
      <c r="CF238" s="160"/>
      <c r="CG238" s="160"/>
      <c r="CH238" s="160"/>
      <c r="CI238" s="160"/>
      <c r="CJ238" s="160"/>
      <c r="CK238" s="160"/>
      <c r="CL238" s="160"/>
      <c r="CM238" s="160"/>
      <c r="CN238" s="160"/>
      <c r="CO238" s="160"/>
      <c r="CP238" s="160"/>
      <c r="CQ238" s="160"/>
      <c r="CR238" s="160"/>
      <c r="CS238" s="160"/>
      <c r="CT238" s="160"/>
      <c r="CU238" s="160"/>
      <c r="CV238" s="160"/>
      <c r="CW238" s="160"/>
      <c r="CX238" s="160"/>
      <c r="CY238" s="160"/>
      <c r="CZ238" s="160"/>
      <c r="DA238" s="160"/>
      <c r="DB238" s="160"/>
      <c r="DC238" s="160"/>
      <c r="DD238" s="160"/>
      <c r="DE238" s="160"/>
      <c r="DF238" s="76"/>
      <c r="DG238" s="69"/>
      <c r="DH238" s="79"/>
      <c r="DI238" s="36"/>
    </row>
    <row r="239" spans="1:113" ht="15.75">
      <c r="A239" s="199"/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C239" s="199"/>
      <c r="AD239" s="199"/>
      <c r="AE239" s="199"/>
      <c r="AF239" s="199"/>
      <c r="AG239" s="199"/>
      <c r="AH239" s="199"/>
      <c r="AI239" s="199"/>
      <c r="AJ239" s="199"/>
      <c r="AK239" s="199"/>
      <c r="AL239" s="199"/>
      <c r="AM239" s="199"/>
      <c r="AN239" s="199"/>
      <c r="AO239" s="199"/>
      <c r="AP239" s="199"/>
      <c r="AQ239" s="199"/>
      <c r="AR239" s="199"/>
      <c r="AS239" s="173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73"/>
      <c r="BU239" s="160"/>
      <c r="BV239" s="160"/>
      <c r="BW239" s="160"/>
      <c r="BX239" s="160"/>
      <c r="BY239" s="160"/>
      <c r="BZ239" s="160"/>
      <c r="CA239" s="160"/>
      <c r="CB239" s="160"/>
      <c r="CC239" s="160"/>
      <c r="CD239" s="160"/>
      <c r="CE239" s="160"/>
      <c r="CF239" s="160"/>
      <c r="CG239" s="160"/>
      <c r="CH239" s="160"/>
      <c r="CI239" s="160"/>
      <c r="CJ239" s="160"/>
      <c r="CK239" s="160"/>
      <c r="CL239" s="33"/>
      <c r="CM239" s="207"/>
      <c r="CN239" s="160"/>
      <c r="CO239" s="160"/>
      <c r="CP239" s="160"/>
      <c r="CQ239" s="160"/>
      <c r="CR239" s="160"/>
      <c r="CS239" s="160"/>
      <c r="CT239" s="160"/>
      <c r="CU239" s="160"/>
      <c r="CV239" s="160"/>
      <c r="CW239" s="160"/>
      <c r="CX239" s="160"/>
      <c r="CY239" s="160"/>
      <c r="CZ239" s="160"/>
      <c r="DA239" s="160"/>
      <c r="DB239" s="160"/>
      <c r="DC239" s="160"/>
      <c r="DD239" s="160"/>
      <c r="DE239" s="160"/>
      <c r="DF239" s="76"/>
      <c r="DG239" s="69"/>
      <c r="DH239" s="79"/>
      <c r="DI239" s="36"/>
    </row>
    <row r="240" spans="1:113" ht="15.75">
      <c r="A240" s="198"/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  <c r="AR240" s="197"/>
      <c r="AS240" s="197"/>
      <c r="AT240" s="197"/>
      <c r="AU240" s="197"/>
      <c r="AV240" s="197"/>
      <c r="AW240" s="197"/>
      <c r="AX240" s="197"/>
      <c r="AY240" s="197"/>
      <c r="AZ240" s="197"/>
      <c r="BA240" s="197"/>
      <c r="BB240" s="197"/>
      <c r="BC240" s="197"/>
      <c r="BD240" s="197"/>
      <c r="BE240" s="197"/>
      <c r="BF240" s="197"/>
      <c r="BG240" s="197"/>
      <c r="BH240" s="197"/>
      <c r="BI240" s="197"/>
      <c r="BJ240" s="197"/>
      <c r="BK240" s="197"/>
      <c r="BL240" s="197"/>
      <c r="BM240" s="197"/>
      <c r="BN240" s="197"/>
      <c r="BO240" s="197"/>
      <c r="BP240" s="197"/>
      <c r="BQ240" s="197"/>
      <c r="BR240" s="197"/>
      <c r="BS240" s="197"/>
      <c r="BT240" s="197"/>
      <c r="BU240" s="197"/>
      <c r="BV240" s="197"/>
      <c r="BW240" s="197"/>
      <c r="BX240" s="197"/>
      <c r="BY240" s="197"/>
      <c r="BZ240" s="197"/>
      <c r="CA240" s="197"/>
      <c r="CB240" s="197"/>
      <c r="CC240" s="197"/>
      <c r="CD240" s="197"/>
      <c r="CE240" s="197"/>
      <c r="CF240" s="197"/>
      <c r="CG240" s="197"/>
      <c r="CH240" s="197"/>
      <c r="CI240" s="197"/>
      <c r="CJ240" s="197"/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  <c r="DB240" s="197"/>
      <c r="DC240" s="197"/>
      <c r="DD240" s="197"/>
      <c r="DE240" s="197"/>
      <c r="DF240" s="76"/>
      <c r="DG240" s="68"/>
      <c r="DH240" s="68"/>
      <c r="DI240" s="36"/>
    </row>
    <row r="241" spans="1:113" ht="15.75">
      <c r="A241" s="197"/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  <c r="AR241" s="197"/>
      <c r="AS241" s="173"/>
      <c r="AT241" s="173"/>
      <c r="AU241" s="173"/>
      <c r="AV241" s="173"/>
      <c r="AW241" s="173"/>
      <c r="AX241" s="173"/>
      <c r="AY241" s="173"/>
      <c r="AZ241" s="173"/>
      <c r="BA241" s="173"/>
      <c r="BB241" s="173"/>
      <c r="BC241" s="173"/>
      <c r="BD241" s="173"/>
      <c r="BE241" s="173"/>
      <c r="BF241" s="173"/>
      <c r="BG241" s="173"/>
      <c r="BH241" s="173"/>
      <c r="BI241" s="173"/>
      <c r="BJ241" s="173"/>
      <c r="BK241" s="173"/>
      <c r="BL241" s="173"/>
      <c r="BM241" s="173"/>
      <c r="BN241" s="173"/>
      <c r="BO241" s="173"/>
      <c r="BP241" s="173"/>
      <c r="BQ241" s="173"/>
      <c r="BR241" s="173"/>
      <c r="BS241" s="173"/>
      <c r="BT241" s="173"/>
      <c r="BU241" s="173"/>
      <c r="BV241" s="173"/>
      <c r="BW241" s="173"/>
      <c r="BX241" s="173"/>
      <c r="BY241" s="173"/>
      <c r="BZ241" s="173"/>
      <c r="CA241" s="173"/>
      <c r="CB241" s="173"/>
      <c r="CC241" s="173"/>
      <c r="CD241" s="173"/>
      <c r="CE241" s="173"/>
      <c r="CF241" s="173"/>
      <c r="CG241" s="173"/>
      <c r="CH241" s="173"/>
      <c r="CI241" s="173"/>
      <c r="CJ241" s="173"/>
      <c r="CK241" s="173"/>
      <c r="CL241" s="33"/>
      <c r="CM241" s="207"/>
      <c r="CN241" s="207"/>
      <c r="CO241" s="207"/>
      <c r="CP241" s="207"/>
      <c r="CQ241" s="207"/>
      <c r="CR241" s="207"/>
      <c r="CS241" s="207"/>
      <c r="CT241" s="207"/>
      <c r="CU241" s="207"/>
      <c r="CV241" s="207"/>
      <c r="CW241" s="207"/>
      <c r="CX241" s="207"/>
      <c r="CY241" s="207"/>
      <c r="CZ241" s="207"/>
      <c r="DA241" s="207"/>
      <c r="DB241" s="207"/>
      <c r="DC241" s="207"/>
      <c r="DD241" s="207"/>
      <c r="DE241" s="207"/>
      <c r="DF241" s="76"/>
      <c r="DG241" s="68"/>
      <c r="DH241" s="68"/>
      <c r="DI241" s="36"/>
    </row>
    <row r="242" spans="1:113" ht="15.75">
      <c r="A242" s="197"/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73"/>
      <c r="AT242" s="173"/>
      <c r="AU242" s="173"/>
      <c r="AV242" s="173"/>
      <c r="AW242" s="173"/>
      <c r="AX242" s="173"/>
      <c r="AY242" s="173"/>
      <c r="AZ242" s="173"/>
      <c r="BA242" s="173"/>
      <c r="BB242" s="173"/>
      <c r="BC242" s="173"/>
      <c r="BD242" s="173"/>
      <c r="BE242" s="173"/>
      <c r="BF242" s="173"/>
      <c r="BG242" s="173"/>
      <c r="BH242" s="173"/>
      <c r="BI242" s="173"/>
      <c r="BJ242" s="173"/>
      <c r="BK242" s="173"/>
      <c r="BL242" s="173"/>
      <c r="BM242" s="173"/>
      <c r="BN242" s="173"/>
      <c r="BO242" s="173"/>
      <c r="BP242" s="173"/>
      <c r="BQ242" s="173"/>
      <c r="BR242" s="173"/>
      <c r="BS242" s="173"/>
      <c r="BT242" s="173"/>
      <c r="BU242" s="173"/>
      <c r="BV242" s="173"/>
      <c r="BW242" s="173"/>
      <c r="BX242" s="173"/>
      <c r="BY242" s="173"/>
      <c r="BZ242" s="173"/>
      <c r="CA242" s="173"/>
      <c r="CB242" s="173"/>
      <c r="CC242" s="173"/>
      <c r="CD242" s="173"/>
      <c r="CE242" s="173"/>
      <c r="CF242" s="173"/>
      <c r="CG242" s="173"/>
      <c r="CH242" s="173"/>
      <c r="CI242" s="173"/>
      <c r="CJ242" s="173"/>
      <c r="CK242" s="173"/>
      <c r="CL242" s="33"/>
      <c r="CM242" s="82"/>
      <c r="CN242" s="173"/>
      <c r="CO242" s="173"/>
      <c r="CP242" s="173"/>
      <c r="CQ242" s="173"/>
      <c r="CR242" s="173"/>
      <c r="CS242" s="173"/>
      <c r="CT242" s="173"/>
      <c r="CU242" s="173"/>
      <c r="CV242" s="173"/>
      <c r="CW242" s="173"/>
      <c r="CX242" s="173"/>
      <c r="CY242" s="173"/>
      <c r="CZ242" s="173"/>
      <c r="DA242" s="173"/>
      <c r="DB242" s="173"/>
      <c r="DC242" s="173"/>
      <c r="DD242" s="173"/>
      <c r="DE242" s="173"/>
      <c r="DF242" s="76"/>
      <c r="DG242" s="68"/>
      <c r="DH242" s="68"/>
      <c r="DI242" s="36"/>
    </row>
    <row r="243" spans="1:113" ht="15.75">
      <c r="A243" s="197"/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73"/>
      <c r="AT243" s="173"/>
      <c r="AU243" s="173"/>
      <c r="AV243" s="173"/>
      <c r="AW243" s="173"/>
      <c r="AX243" s="173"/>
      <c r="AY243" s="173"/>
      <c r="AZ243" s="173"/>
      <c r="BA243" s="173"/>
      <c r="BB243" s="173"/>
      <c r="BC243" s="173"/>
      <c r="BD243" s="173"/>
      <c r="BE243" s="173"/>
      <c r="BF243" s="173"/>
      <c r="BG243" s="173"/>
      <c r="BH243" s="173"/>
      <c r="BI243" s="173"/>
      <c r="BJ243" s="173"/>
      <c r="BK243" s="173"/>
      <c r="BL243" s="173"/>
      <c r="BM243" s="173"/>
      <c r="BN243" s="173"/>
      <c r="BO243" s="173"/>
      <c r="BP243" s="173"/>
      <c r="BQ243" s="173"/>
      <c r="BR243" s="173"/>
      <c r="BS243" s="173"/>
      <c r="BT243" s="173"/>
      <c r="BU243" s="173"/>
      <c r="BV243" s="173"/>
      <c r="BW243" s="173"/>
      <c r="BX243" s="173"/>
      <c r="BY243" s="173"/>
      <c r="BZ243" s="173"/>
      <c r="CA243" s="173"/>
      <c r="CB243" s="173"/>
      <c r="CC243" s="173"/>
      <c r="CD243" s="173"/>
      <c r="CE243" s="173"/>
      <c r="CF243" s="173"/>
      <c r="CG243" s="173"/>
      <c r="CH243" s="173"/>
      <c r="CI243" s="173"/>
      <c r="CJ243" s="173"/>
      <c r="CK243" s="173"/>
      <c r="CL243" s="33"/>
      <c r="CM243" s="82"/>
      <c r="CN243" s="200"/>
      <c r="CO243" s="173"/>
      <c r="CP243" s="173"/>
      <c r="CQ243" s="173"/>
      <c r="CR243" s="173"/>
      <c r="CS243" s="173"/>
      <c r="CT243" s="173"/>
      <c r="CU243" s="173"/>
      <c r="CV243" s="173"/>
      <c r="CW243" s="173"/>
      <c r="CX243" s="173"/>
      <c r="CY243" s="173"/>
      <c r="CZ243" s="173"/>
      <c r="DA243" s="173"/>
      <c r="DB243" s="173"/>
      <c r="DC243" s="173"/>
      <c r="DD243" s="173"/>
      <c r="DE243" s="173"/>
      <c r="DF243" s="76"/>
      <c r="DG243" s="68"/>
      <c r="DH243" s="79"/>
      <c r="DI243" s="36"/>
    </row>
    <row r="244" spans="1:113" ht="15.75">
      <c r="A244" s="198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  <c r="BO244" s="160"/>
      <c r="BP244" s="160"/>
      <c r="BQ244" s="160"/>
      <c r="BR244" s="160"/>
      <c r="BS244" s="160"/>
      <c r="BT244" s="160"/>
      <c r="BU244" s="160"/>
      <c r="BV244" s="160"/>
      <c r="BW244" s="160"/>
      <c r="BX244" s="160"/>
      <c r="BY244" s="160"/>
      <c r="BZ244" s="160"/>
      <c r="CA244" s="160"/>
      <c r="CB244" s="160"/>
      <c r="CC244" s="160"/>
      <c r="CD244" s="160"/>
      <c r="CE244" s="160"/>
      <c r="CF244" s="160"/>
      <c r="CG244" s="160"/>
      <c r="CH244" s="160"/>
      <c r="CI244" s="160"/>
      <c r="CJ244" s="160"/>
      <c r="CK244" s="160"/>
      <c r="CL244" s="160"/>
      <c r="CM244" s="160"/>
      <c r="CN244" s="160"/>
      <c r="CO244" s="160"/>
      <c r="CP244" s="160"/>
      <c r="CQ244" s="160"/>
      <c r="CR244" s="160"/>
      <c r="CS244" s="160"/>
      <c r="CT244" s="160"/>
      <c r="CU244" s="160"/>
      <c r="CV244" s="160"/>
      <c r="CW244" s="160"/>
      <c r="CX244" s="160"/>
      <c r="CY244" s="160"/>
      <c r="CZ244" s="160"/>
      <c r="DA244" s="160"/>
      <c r="DB244" s="160"/>
      <c r="DC244" s="160"/>
      <c r="DD244" s="160"/>
      <c r="DE244" s="160"/>
      <c r="DF244" s="76"/>
      <c r="DG244" s="69"/>
      <c r="DH244" s="69"/>
      <c r="DI244" s="36"/>
    </row>
    <row r="245" spans="1:113" ht="15.75">
      <c r="A245" s="198"/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8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05"/>
      <c r="BO245" s="205"/>
      <c r="BP245" s="205"/>
      <c r="BQ245" s="205"/>
      <c r="BR245" s="205"/>
      <c r="BS245" s="205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4"/>
      <c r="CM245" s="209"/>
      <c r="CN245" s="208"/>
      <c r="CO245" s="208"/>
      <c r="CP245" s="208"/>
      <c r="CQ245" s="208"/>
      <c r="CR245" s="208"/>
      <c r="CS245" s="208"/>
      <c r="CT245" s="208"/>
      <c r="CU245" s="208"/>
      <c r="CV245" s="208"/>
      <c r="CW245" s="208"/>
      <c r="CX245" s="208"/>
      <c r="CY245" s="208"/>
      <c r="CZ245" s="208"/>
      <c r="DA245" s="208"/>
      <c r="DB245" s="208"/>
      <c r="DC245" s="208"/>
      <c r="DD245" s="208"/>
      <c r="DE245" s="208"/>
      <c r="DF245" s="76"/>
      <c r="DG245" s="69"/>
      <c r="DH245" s="69"/>
      <c r="DI245" s="36"/>
    </row>
    <row r="246" spans="1:113" ht="15.75">
      <c r="A246" s="2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25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33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76"/>
      <c r="DG246" s="69"/>
      <c r="DH246" s="69"/>
      <c r="DI246" s="36"/>
    </row>
    <row r="247" spans="1:113" ht="15.75">
      <c r="A247" s="68"/>
      <c r="B247" s="68"/>
      <c r="C247" s="68"/>
      <c r="D247" s="68"/>
      <c r="E247" s="68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  <c r="DF247" s="68"/>
      <c r="DG247" s="69"/>
      <c r="DH247" s="69"/>
      <c r="DI247" s="36"/>
    </row>
    <row r="248" spans="1:113" ht="15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68"/>
      <c r="DG248" s="69"/>
      <c r="DH248" s="69"/>
      <c r="DI248" s="36"/>
    </row>
  </sheetData>
  <sheetProtection/>
  <mergeCells count="524">
    <mergeCell ref="A244:DE244"/>
    <mergeCell ref="A245:AR245"/>
    <mergeCell ref="AS245:BS245"/>
    <mergeCell ref="CM245:DE245"/>
    <mergeCell ref="A242:AR242"/>
    <mergeCell ref="AS242:BS242"/>
    <mergeCell ref="BT242:CK242"/>
    <mergeCell ref="CN242:DE242"/>
    <mergeCell ref="A243:AR243"/>
    <mergeCell ref="AS243:BS243"/>
    <mergeCell ref="BT243:CK243"/>
    <mergeCell ref="CN243:DE243"/>
    <mergeCell ref="A239:AR239"/>
    <mergeCell ref="AS239:BS239"/>
    <mergeCell ref="BT239:CK239"/>
    <mergeCell ref="CM239:DE239"/>
    <mergeCell ref="A240:DE240"/>
    <mergeCell ref="A241:AR241"/>
    <mergeCell ref="AS241:BS241"/>
    <mergeCell ref="BT241:CK241"/>
    <mergeCell ref="CM241:DE241"/>
    <mergeCell ref="A236:AR237"/>
    <mergeCell ref="AS236:BS237"/>
    <mergeCell ref="BT236:CK237"/>
    <mergeCell ref="CL236:CL237"/>
    <mergeCell ref="CM236:DE237"/>
    <mergeCell ref="A238:DE238"/>
    <mergeCell ref="A233:AR234"/>
    <mergeCell ref="AS233:BS234"/>
    <mergeCell ref="BT233:CK234"/>
    <mergeCell ref="CL233:CL234"/>
    <mergeCell ref="CM233:DE234"/>
    <mergeCell ref="A235:DE235"/>
    <mergeCell ref="A230:DE230"/>
    <mergeCell ref="A231:AR232"/>
    <mergeCell ref="AS231:BS232"/>
    <mergeCell ref="BT231:CK232"/>
    <mergeCell ref="CL231:CL232"/>
    <mergeCell ref="CM231:DE232"/>
    <mergeCell ref="A227:DE227"/>
    <mergeCell ref="A228:AR229"/>
    <mergeCell ref="AS228:BS228"/>
    <mergeCell ref="BT228:CK229"/>
    <mergeCell ref="CL228:CL229"/>
    <mergeCell ref="CM228:DE229"/>
    <mergeCell ref="AS229:BS229"/>
    <mergeCell ref="A225:AR225"/>
    <mergeCell ref="AS225:BS225"/>
    <mergeCell ref="BT225:CK225"/>
    <mergeCell ref="CM225:DE225"/>
    <mergeCell ref="A226:AR226"/>
    <mergeCell ref="AS226:BS226"/>
    <mergeCell ref="BT226:CK226"/>
    <mergeCell ref="CM226:DE226"/>
    <mergeCell ref="A223:AR223"/>
    <mergeCell ref="AS223:BS223"/>
    <mergeCell ref="BT223:CK223"/>
    <mergeCell ref="CM223:DE223"/>
    <mergeCell ref="A224:AR224"/>
    <mergeCell ref="AS224:BS224"/>
    <mergeCell ref="BT224:CK224"/>
    <mergeCell ref="CM224:DE224"/>
    <mergeCell ref="A221:AR221"/>
    <mergeCell ref="AS221:BS221"/>
    <mergeCell ref="BT221:CK221"/>
    <mergeCell ref="CM221:DE221"/>
    <mergeCell ref="A222:AR222"/>
    <mergeCell ref="AS222:BS222"/>
    <mergeCell ref="BT222:CK222"/>
    <mergeCell ref="CM222:DE222"/>
    <mergeCell ref="DF214:DF218"/>
    <mergeCell ref="A219:AR219"/>
    <mergeCell ref="AS219:BS219"/>
    <mergeCell ref="BT219:CK219"/>
    <mergeCell ref="CM219:DE219"/>
    <mergeCell ref="A220:AR220"/>
    <mergeCell ref="AS220:BS220"/>
    <mergeCell ref="BT220:CK220"/>
    <mergeCell ref="CM220:DE220"/>
    <mergeCell ref="BT212:CK213"/>
    <mergeCell ref="CL212:CL213"/>
    <mergeCell ref="CM212:DE213"/>
    <mergeCell ref="A213:AR213"/>
    <mergeCell ref="AS213:BS213"/>
    <mergeCell ref="A214:AR218"/>
    <mergeCell ref="AS214:BS218"/>
    <mergeCell ref="BT214:CK218"/>
    <mergeCell ref="CL214:CL218"/>
    <mergeCell ref="CM214:DE218"/>
    <mergeCell ref="A210:AR211"/>
    <mergeCell ref="AS210:BS210"/>
    <mergeCell ref="BT210:CK211"/>
    <mergeCell ref="CL210:CL211"/>
    <mergeCell ref="CM210:DE211"/>
    <mergeCell ref="AS211:BS211"/>
    <mergeCell ref="A207:AR208"/>
    <mergeCell ref="AS207:BS208"/>
    <mergeCell ref="BT207:CK208"/>
    <mergeCell ref="CL207:CL208"/>
    <mergeCell ref="CM207:DE208"/>
    <mergeCell ref="A209:DE209"/>
    <mergeCell ref="A205:AR206"/>
    <mergeCell ref="AS205:BS205"/>
    <mergeCell ref="BT205:CK206"/>
    <mergeCell ref="CL205:CL206"/>
    <mergeCell ref="CM205:DE206"/>
    <mergeCell ref="AS206:BS206"/>
    <mergeCell ref="A203:AR204"/>
    <mergeCell ref="AS203:BS203"/>
    <mergeCell ref="BT203:CK204"/>
    <mergeCell ref="CL203:CL204"/>
    <mergeCell ref="CM203:DE204"/>
    <mergeCell ref="AS204:BS204"/>
    <mergeCell ref="AS199:BS199"/>
    <mergeCell ref="A200:DE200"/>
    <mergeCell ref="A201:AR202"/>
    <mergeCell ref="AS201:BS201"/>
    <mergeCell ref="BT201:CK202"/>
    <mergeCell ref="CL201:CL202"/>
    <mergeCell ref="CM201:DE202"/>
    <mergeCell ref="AS202:BS202"/>
    <mergeCell ref="A196:AR197"/>
    <mergeCell ref="AS196:BS197"/>
    <mergeCell ref="BT196:CK197"/>
    <mergeCell ref="CL196:CL197"/>
    <mergeCell ref="CM196:DE197"/>
    <mergeCell ref="A198:AR199"/>
    <mergeCell ref="AS198:BS198"/>
    <mergeCell ref="BT198:CK199"/>
    <mergeCell ref="CL198:CL199"/>
    <mergeCell ref="CM198:DE199"/>
    <mergeCell ref="A194:AR195"/>
    <mergeCell ref="AS194:BS194"/>
    <mergeCell ref="BT194:CK195"/>
    <mergeCell ref="CL194:CL195"/>
    <mergeCell ref="CM194:DE195"/>
    <mergeCell ref="AS195:BS195"/>
    <mergeCell ref="A191:AR191"/>
    <mergeCell ref="AS191:BS191"/>
    <mergeCell ref="BT191:CK191"/>
    <mergeCell ref="CM191:DE191"/>
    <mergeCell ref="A192:DE192"/>
    <mergeCell ref="A193:DE193"/>
    <mergeCell ref="BP182:CN182"/>
    <mergeCell ref="A185:DE185"/>
    <mergeCell ref="A186:DE186"/>
    <mergeCell ref="A187:DE187"/>
    <mergeCell ref="A188:DE188"/>
    <mergeCell ref="G189:DE189"/>
    <mergeCell ref="A175:DE175"/>
    <mergeCell ref="A176:AR176"/>
    <mergeCell ref="AS176:BS176"/>
    <mergeCell ref="CM176:DE176"/>
    <mergeCell ref="AZ180:DE180"/>
    <mergeCell ref="BH181:BL181"/>
    <mergeCell ref="BP181:CN181"/>
    <mergeCell ref="CO181:CT181"/>
    <mergeCell ref="CU181:CW181"/>
    <mergeCell ref="A173:AR173"/>
    <mergeCell ref="AS173:BS173"/>
    <mergeCell ref="BT173:CK173"/>
    <mergeCell ref="CN173:DE173"/>
    <mergeCell ref="A174:AR174"/>
    <mergeCell ref="AS174:BS174"/>
    <mergeCell ref="BT174:CK174"/>
    <mergeCell ref="CN174:DE174"/>
    <mergeCell ref="A170:AR170"/>
    <mergeCell ref="AS170:BS170"/>
    <mergeCell ref="BT170:CK170"/>
    <mergeCell ref="CM170:DE170"/>
    <mergeCell ref="A171:DE171"/>
    <mergeCell ref="A172:AR172"/>
    <mergeCell ref="AS172:BS172"/>
    <mergeCell ref="BT172:CK172"/>
    <mergeCell ref="CM172:DE172"/>
    <mergeCell ref="A167:AR168"/>
    <mergeCell ref="AS167:BS168"/>
    <mergeCell ref="BT167:CK168"/>
    <mergeCell ref="CL167:CL168"/>
    <mergeCell ref="CM167:DE168"/>
    <mergeCell ref="A169:DE169"/>
    <mergeCell ref="A164:AR165"/>
    <mergeCell ref="AS164:BS165"/>
    <mergeCell ref="BT164:CK165"/>
    <mergeCell ref="CL164:CL165"/>
    <mergeCell ref="CM164:DE165"/>
    <mergeCell ref="A166:DE166"/>
    <mergeCell ref="A161:DE161"/>
    <mergeCell ref="A162:AR163"/>
    <mergeCell ref="AS162:BS163"/>
    <mergeCell ref="BT162:CK163"/>
    <mergeCell ref="CL162:CL163"/>
    <mergeCell ref="CM162:DE163"/>
    <mergeCell ref="A158:DE158"/>
    <mergeCell ref="A159:AR160"/>
    <mergeCell ref="AS159:BS159"/>
    <mergeCell ref="BT159:CK160"/>
    <mergeCell ref="CL159:CL160"/>
    <mergeCell ref="CM159:DE160"/>
    <mergeCell ref="AS160:BS160"/>
    <mergeCell ref="A156:AR156"/>
    <mergeCell ref="AS156:BS156"/>
    <mergeCell ref="BT156:CK156"/>
    <mergeCell ref="CM156:DE156"/>
    <mergeCell ref="A157:AR157"/>
    <mergeCell ref="AS157:BS157"/>
    <mergeCell ref="BT157:CK157"/>
    <mergeCell ref="CM157:DE157"/>
    <mergeCell ref="A154:AR154"/>
    <mergeCell ref="AS154:BS154"/>
    <mergeCell ref="BT154:CK154"/>
    <mergeCell ref="CM154:DE154"/>
    <mergeCell ref="A155:AR155"/>
    <mergeCell ref="AS155:BS155"/>
    <mergeCell ref="BT155:CK155"/>
    <mergeCell ref="CM155:DE155"/>
    <mergeCell ref="A152:AR152"/>
    <mergeCell ref="AS152:BS152"/>
    <mergeCell ref="BT152:CK152"/>
    <mergeCell ref="CM152:DE152"/>
    <mergeCell ref="A153:AR153"/>
    <mergeCell ref="AS153:BS153"/>
    <mergeCell ref="BT153:CK153"/>
    <mergeCell ref="CM153:DE153"/>
    <mergeCell ref="DF145:DF149"/>
    <mergeCell ref="A150:AR150"/>
    <mergeCell ref="AS150:BS150"/>
    <mergeCell ref="BT150:CK150"/>
    <mergeCell ref="CM150:DE150"/>
    <mergeCell ref="A151:AR151"/>
    <mergeCell ref="AS151:BS151"/>
    <mergeCell ref="BT151:CK151"/>
    <mergeCell ref="CM151:DE151"/>
    <mergeCell ref="BT143:CK144"/>
    <mergeCell ref="CL143:CL144"/>
    <mergeCell ref="CM143:DE144"/>
    <mergeCell ref="A144:AR144"/>
    <mergeCell ref="AS144:BS144"/>
    <mergeCell ref="A145:AR149"/>
    <mergeCell ref="AS145:BS149"/>
    <mergeCell ref="BT145:CK149"/>
    <mergeCell ref="CL145:CL149"/>
    <mergeCell ref="CM145:DE149"/>
    <mergeCell ref="A141:AR142"/>
    <mergeCell ref="AS141:BS141"/>
    <mergeCell ref="BT141:CK142"/>
    <mergeCell ref="CL141:CL142"/>
    <mergeCell ref="CM141:DE142"/>
    <mergeCell ref="AS142:BS142"/>
    <mergeCell ref="A138:AR139"/>
    <mergeCell ref="AS138:BS139"/>
    <mergeCell ref="BT138:CK139"/>
    <mergeCell ref="CL138:CL139"/>
    <mergeCell ref="CM138:DE139"/>
    <mergeCell ref="A140:DE140"/>
    <mergeCell ref="A136:AR137"/>
    <mergeCell ref="AS136:BS136"/>
    <mergeCell ref="BT136:CK137"/>
    <mergeCell ref="CL136:CL137"/>
    <mergeCell ref="CM136:DE137"/>
    <mergeCell ref="AS137:BS137"/>
    <mergeCell ref="A134:AR135"/>
    <mergeCell ref="AS134:BS134"/>
    <mergeCell ref="BT134:CK135"/>
    <mergeCell ref="CL134:CL135"/>
    <mergeCell ref="CM134:DE135"/>
    <mergeCell ref="AS135:BS135"/>
    <mergeCell ref="AS130:BS130"/>
    <mergeCell ref="A131:DE131"/>
    <mergeCell ref="A132:AR133"/>
    <mergeCell ref="AS132:BS132"/>
    <mergeCell ref="BT132:CK133"/>
    <mergeCell ref="CL132:CL133"/>
    <mergeCell ref="CM132:DE133"/>
    <mergeCell ref="AS133:BS133"/>
    <mergeCell ref="A127:AR128"/>
    <mergeCell ref="AS127:BS128"/>
    <mergeCell ref="BT127:CK128"/>
    <mergeCell ref="CL127:CL128"/>
    <mergeCell ref="CM127:DE128"/>
    <mergeCell ref="A129:AR130"/>
    <mergeCell ref="AS129:BS129"/>
    <mergeCell ref="BT129:CK130"/>
    <mergeCell ref="CL129:CL130"/>
    <mergeCell ref="CM129:DE130"/>
    <mergeCell ref="A123:DE123"/>
    <mergeCell ref="A124:DE124"/>
    <mergeCell ref="A125:AR126"/>
    <mergeCell ref="AS125:BS125"/>
    <mergeCell ref="BT125:CK126"/>
    <mergeCell ref="CL125:CL126"/>
    <mergeCell ref="CM125:DE126"/>
    <mergeCell ref="AS126:BS126"/>
    <mergeCell ref="A116:DE116"/>
    <mergeCell ref="A117:DE117"/>
    <mergeCell ref="A118:DE118"/>
    <mergeCell ref="A119:DE119"/>
    <mergeCell ref="G120:DE120"/>
    <mergeCell ref="A122:AR122"/>
    <mergeCell ref="AS122:BS122"/>
    <mergeCell ref="BT122:CK122"/>
    <mergeCell ref="CM122:DE122"/>
    <mergeCell ref="AZ111:DE111"/>
    <mergeCell ref="BH112:BL112"/>
    <mergeCell ref="BP112:CN112"/>
    <mergeCell ref="CO112:CT112"/>
    <mergeCell ref="CU112:CW112"/>
    <mergeCell ref="BP113:CN113"/>
    <mergeCell ref="AZ105:DE105"/>
    <mergeCell ref="AZ106:DE106"/>
    <mergeCell ref="AZ107:DE107"/>
    <mergeCell ref="AZ108:DE108"/>
    <mergeCell ref="AZ109:DE109"/>
    <mergeCell ref="AZ110:DE110"/>
    <mergeCell ref="A96:DE96"/>
    <mergeCell ref="A97:AR97"/>
    <mergeCell ref="AS97:BS97"/>
    <mergeCell ref="CM97:DE97"/>
    <mergeCell ref="AZ103:DE103"/>
    <mergeCell ref="AZ104:DE104"/>
    <mergeCell ref="A94:AR94"/>
    <mergeCell ref="AS94:BS94"/>
    <mergeCell ref="BT94:CK94"/>
    <mergeCell ref="CN94:DE94"/>
    <mergeCell ref="A95:AR95"/>
    <mergeCell ref="AS95:BS95"/>
    <mergeCell ref="BT95:CK95"/>
    <mergeCell ref="CN95:DE95"/>
    <mergeCell ref="A91:AR91"/>
    <mergeCell ref="AS91:BS91"/>
    <mergeCell ref="BT91:CK91"/>
    <mergeCell ref="CM91:DE91"/>
    <mergeCell ref="A92:DE92"/>
    <mergeCell ref="A93:AR93"/>
    <mergeCell ref="AS93:BS93"/>
    <mergeCell ref="BT93:CK93"/>
    <mergeCell ref="CM93:DE93"/>
    <mergeCell ref="A88:AR89"/>
    <mergeCell ref="AS88:BS89"/>
    <mergeCell ref="BT88:CK89"/>
    <mergeCell ref="CL88:CL89"/>
    <mergeCell ref="CM88:DE89"/>
    <mergeCell ref="A90:DE90"/>
    <mergeCell ref="A85:AR86"/>
    <mergeCell ref="AS85:BS86"/>
    <mergeCell ref="BT85:CK86"/>
    <mergeCell ref="CL85:CL86"/>
    <mergeCell ref="CM85:DE86"/>
    <mergeCell ref="A87:DE87"/>
    <mergeCell ref="A82:DE82"/>
    <mergeCell ref="A83:AR84"/>
    <mergeCell ref="AS83:BS84"/>
    <mergeCell ref="BT83:CK84"/>
    <mergeCell ref="CL83:CL84"/>
    <mergeCell ref="CM83:DE84"/>
    <mergeCell ref="AZ8:DE8"/>
    <mergeCell ref="AZ9:DE9"/>
    <mergeCell ref="AZ10:DE10"/>
    <mergeCell ref="A79:DE79"/>
    <mergeCell ref="A80:AR81"/>
    <mergeCell ref="AS80:BS80"/>
    <mergeCell ref="BT80:CK81"/>
    <mergeCell ref="CL80:CL81"/>
    <mergeCell ref="CM80:DE81"/>
    <mergeCell ref="AS81:BS81"/>
    <mergeCell ref="AZ2:DE2"/>
    <mergeCell ref="AZ3:DE3"/>
    <mergeCell ref="AZ4:DE4"/>
    <mergeCell ref="AZ5:DE5"/>
    <mergeCell ref="AZ6:DE6"/>
    <mergeCell ref="AZ7:DE7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I198"/>
  <sheetViews>
    <sheetView tabSelected="1" zoomScalePageLayoutView="0" workbookViewId="0" topLeftCell="A31">
      <selection activeCell="DG96" sqref="DF95:DG99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2928.9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9" t="s">
        <v>105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90" t="s">
        <v>5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9" t="s">
        <v>106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103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104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202</v>
      </c>
      <c r="CP11" s="186"/>
      <c r="CQ11" s="186"/>
      <c r="CR11" s="186"/>
      <c r="CS11" s="186"/>
      <c r="CT11" s="186"/>
      <c r="CU11" s="187" t="s">
        <v>102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158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83" t="s">
        <v>112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107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89" t="s">
        <v>111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8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6" t="s">
        <v>143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16">
        <f>ROUND(CM24*$A$1*12,0)</f>
        <v>26009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26009</v>
      </c>
      <c r="CM24" s="119">
        <v>0.74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36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/>
      <c r="DG25" s="27"/>
      <c r="DH25" s="39">
        <f>CM24+CM26+CM28</f>
        <v>1.08</v>
      </c>
    </row>
    <row r="26" spans="1:112" ht="36" customHeight="1">
      <c r="A26" s="120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12" t="s">
        <v>145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16">
        <f>ROUND(CM26*$A$1*12,0)</f>
        <v>10896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10896</v>
      </c>
      <c r="CM26" s="119">
        <v>0.31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61"/>
      <c r="DG26" s="27"/>
      <c r="DH26" s="39"/>
    </row>
    <row r="27" spans="1:112" ht="40.5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61"/>
      <c r="DG27" s="27"/>
      <c r="DH27" s="39"/>
    </row>
    <row r="28" spans="1:112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72" t="s">
        <v>36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16">
        <f>ROUND(CM28*$A$1*12,0)</f>
        <v>1054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117">
        <f>ROUND(BT28/12*12,0)</f>
        <v>1054</v>
      </c>
      <c r="CM28" s="119">
        <v>0.03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6"/>
      <c r="DG28" s="27"/>
      <c r="DH28" s="27"/>
    </row>
    <row r="29" spans="1:112" ht="48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64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118"/>
      <c r="CM29" s="177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6">
        <f>BT28/12/31*8</f>
        <v>22.666666666666664</v>
      </c>
      <c r="DG29" s="27"/>
      <c r="DH29" s="27"/>
    </row>
    <row r="30" spans="1:112" ht="15.75" customHeight="1">
      <c r="A30" s="89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"/>
      <c r="DG30" s="27"/>
      <c r="DH30" s="27"/>
    </row>
    <row r="31" spans="1:112" ht="15.75" customHeight="1">
      <c r="A31" s="111" t="s">
        <v>115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6" t="s">
        <v>108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9"/>
      <c r="BT31" s="116">
        <f>ROUND(CM31*$A$1*12,0)</f>
        <v>21440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8"/>
      <c r="CL31" s="117">
        <f>ROUND(BT31/12*12,0)</f>
        <v>21440</v>
      </c>
      <c r="CM31" s="119">
        <v>0.61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61"/>
      <c r="DG31" s="27"/>
      <c r="DH31" s="39">
        <f>CM31+CM33+CM35+CM37</f>
        <v>2.68</v>
      </c>
    </row>
    <row r="32" spans="1:112" ht="15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13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8"/>
      <c r="CM32" s="128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F32" s="56"/>
      <c r="DG32" s="27"/>
      <c r="DH32" s="27"/>
    </row>
    <row r="33" spans="1:112" ht="15.75" customHeight="1">
      <c r="A33" s="111" t="s">
        <v>116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6" t="s">
        <v>36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16">
        <f>ROUND(CM33*$A$1*12,0)</f>
        <v>25306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17">
        <f>ROUND(BT33/12*12,0)</f>
        <v>25306</v>
      </c>
      <c r="CM33" s="119">
        <v>0.72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/>
      <c r="DG33" s="27"/>
      <c r="DH33" s="27"/>
    </row>
    <row r="34" spans="1:112" ht="4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40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64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6"/>
      <c r="CL34" s="118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6">
        <f>BT33/12/31*8</f>
        <v>544.2150537634409</v>
      </c>
      <c r="DG34" s="27"/>
      <c r="DH34" s="27"/>
    </row>
    <row r="35" spans="1:112" ht="15.75" customHeight="1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6" t="s">
        <v>108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9"/>
      <c r="BT35" s="116">
        <f>ROUND(CM35*$A$1*12,0)</f>
        <v>8787</v>
      </c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8"/>
      <c r="CL35" s="117">
        <f>ROUND(BT35/12*12,0)</f>
        <v>8787</v>
      </c>
      <c r="CM35" s="119">
        <v>0.25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/>
      <c r="DG35" s="27"/>
      <c r="DH35" s="27"/>
    </row>
    <row r="36" spans="1:112" ht="4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40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18"/>
      <c r="CM36" s="128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  <c r="DF36" s="16">
        <f>BT35/12/31*8</f>
        <v>188.96774193548387</v>
      </c>
      <c r="DG36" s="27"/>
      <c r="DH36" s="27"/>
    </row>
    <row r="37" spans="1:112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 t="s">
        <v>120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8"/>
      <c r="BT37" s="116">
        <f>ROUND(CM37*$A$1*12,0)</f>
        <v>38661</v>
      </c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117">
        <f>ROUND(BT37/12*12,0)</f>
        <v>38661</v>
      </c>
      <c r="CM37" s="119">
        <v>1.1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5"/>
      <c r="BT38" s="113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8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  <c r="DF38" s="16">
        <v>0.04</v>
      </c>
      <c r="DG38" s="27"/>
      <c r="DH38" s="27"/>
    </row>
    <row r="39" spans="1:112" ht="36" customHeight="1">
      <c r="A39" s="89" t="s">
        <v>122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16"/>
      <c r="DG39" s="27"/>
      <c r="DH39" s="27"/>
    </row>
    <row r="40" spans="1:112" ht="15.75" customHeight="1">
      <c r="A40" s="111" t="s">
        <v>40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6" t="s">
        <v>117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16">
        <f>ROUND(CM40*$A$1*12,0)</f>
        <v>48854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48854</v>
      </c>
      <c r="CM40" s="119">
        <v>1.39</v>
      </c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41"/>
      <c r="DG40" s="27"/>
      <c r="DH40" s="27"/>
    </row>
    <row r="41" spans="1:112" ht="53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40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1050.6236559139784</v>
      </c>
      <c r="DG41" s="27"/>
      <c r="DH41" s="39">
        <f>CM40+CM42+CM44+CM49+CM50+CM51+CM52+CM53+CM54+CM55+CM56</f>
        <v>3.23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6">
        <f>ROUND(CM42*$A$1*12,0)</f>
        <v>17573</v>
      </c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7">
        <f>ROUND(BT42/12*12,0)</f>
        <v>17573</v>
      </c>
      <c r="CM42" s="119">
        <v>0.5</v>
      </c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  <c r="DF42" s="16"/>
      <c r="DG42" s="27"/>
      <c r="DH42" s="39"/>
    </row>
    <row r="43" spans="1:112" ht="43.5" customHeight="1">
      <c r="A43" s="103" t="s">
        <v>119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48" t="s">
        <v>37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18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5"/>
      <c r="DF43" s="16"/>
      <c r="DG43" s="27"/>
      <c r="DH43" s="39"/>
    </row>
    <row r="44" spans="1:112" ht="15.75" customHeight="1">
      <c r="A44" s="111" t="s">
        <v>118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2" t="s">
        <v>117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2"/>
      <c r="BT44" s="116">
        <f>ROUND(CM44*$A$1*12,0)</f>
        <v>17573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117">
        <f>ROUND(BT44/12*12,0)</f>
        <v>17573</v>
      </c>
      <c r="CM44" s="119">
        <v>0.5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147">
        <f>BT44/12/31*8</f>
        <v>377.9139784946237</v>
      </c>
      <c r="DG44" s="27"/>
      <c r="DH44" s="27"/>
    </row>
    <row r="45" spans="1:112" ht="15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9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1"/>
      <c r="CL45" s="162"/>
      <c r="CM45" s="159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1"/>
      <c r="DF45" s="147"/>
      <c r="DG45" s="27"/>
      <c r="DH45" s="27"/>
    </row>
    <row r="46" spans="1:112" ht="1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62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 customHeight="1" hidden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3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162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6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163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5"/>
      <c r="DF48" s="147"/>
      <c r="DG48" s="27"/>
      <c r="DH48" s="27"/>
    </row>
    <row r="49" spans="1:112" ht="49.5" customHeight="1">
      <c r="A49" s="111" t="s">
        <v>127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44" t="s">
        <v>128</v>
      </c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9">
        <f aca="true" t="shared" si="0" ref="BT49:BT56">ROUND(CM49*$A$1*12,0)</f>
        <v>3515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22">
        <f aca="true" t="shared" si="1" ref="CL49:CL56">ROUND(BT49/12*12,0)</f>
        <v>3515</v>
      </c>
      <c r="CM49" s="141">
        <v>0.1</v>
      </c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  <c r="DF49" s="24">
        <f>BT49/12/31*8</f>
        <v>75.59139784946237</v>
      </c>
      <c r="DG49" s="27"/>
      <c r="DH49" s="27"/>
    </row>
    <row r="50" spans="1:112" ht="46.5" customHeight="1">
      <c r="A50" s="103" t="s">
        <v>129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44" t="s">
        <v>36</v>
      </c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99">
        <f t="shared" si="0"/>
        <v>8435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 t="shared" si="1"/>
        <v>8435</v>
      </c>
      <c r="CM50" s="141">
        <v>0.24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24"/>
      <c r="DG50" s="27"/>
      <c r="DH50" s="27"/>
    </row>
    <row r="51" spans="1:112" ht="35.25" customHeight="1">
      <c r="A51" s="103" t="s">
        <v>130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44" t="s">
        <v>117</v>
      </c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99">
        <f t="shared" si="0"/>
        <v>3515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 t="shared" si="1"/>
        <v>3515</v>
      </c>
      <c r="CM51" s="141">
        <v>0.1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24"/>
      <c r="DG51" s="27"/>
      <c r="DH51" s="27"/>
    </row>
    <row r="52" spans="1:112" ht="35.25" customHeight="1">
      <c r="A52" s="103" t="s">
        <v>131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44" t="s">
        <v>36</v>
      </c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99">
        <f t="shared" si="0"/>
        <v>3515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 t="shared" si="1"/>
        <v>3515</v>
      </c>
      <c r="CM52" s="141">
        <v>0.1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24"/>
      <c r="DG52" s="27"/>
      <c r="DH52" s="27"/>
    </row>
    <row r="53" spans="1:112" ht="49.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44" t="s">
        <v>117</v>
      </c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99">
        <f t="shared" si="0"/>
        <v>703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22">
        <f t="shared" si="1"/>
        <v>703</v>
      </c>
      <c r="CM53" s="141">
        <v>0.02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24"/>
      <c r="DG53" s="27"/>
      <c r="DH53" s="27"/>
    </row>
    <row r="54" spans="1:112" ht="35.25" customHeight="1">
      <c r="A54" s="103" t="s">
        <v>133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96" t="s">
        <v>134</v>
      </c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99">
        <f t="shared" si="0"/>
        <v>3515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22">
        <f t="shared" si="1"/>
        <v>3515</v>
      </c>
      <c r="CM54" s="141">
        <v>0.1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24"/>
      <c r="DG54" s="27"/>
      <c r="DH54" s="27"/>
    </row>
    <row r="55" spans="1:112" ht="48" customHeight="1">
      <c r="A55" s="103" t="s">
        <v>135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96" t="s">
        <v>134</v>
      </c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8"/>
      <c r="BT55" s="99">
        <f t="shared" si="0"/>
        <v>3515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22">
        <f t="shared" si="1"/>
        <v>3515</v>
      </c>
      <c r="CM55" s="141">
        <v>0.1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24"/>
      <c r="DG55" s="27"/>
      <c r="DH55" s="27"/>
    </row>
    <row r="56" spans="1:112" ht="35.25" customHeight="1">
      <c r="A56" s="103" t="s">
        <v>136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44" t="s">
        <v>66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99">
        <f t="shared" si="0"/>
        <v>2812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2">
        <f t="shared" si="1"/>
        <v>2812</v>
      </c>
      <c r="CM56" s="141">
        <v>0.08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24"/>
      <c r="DG56" s="27"/>
      <c r="DH56" s="27"/>
    </row>
    <row r="57" spans="1:112" ht="15.75" customHeight="1">
      <c r="A57" s="89" t="s">
        <v>137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7"/>
      <c r="DF57" s="16"/>
      <c r="DG57" s="27"/>
      <c r="DH57" s="27"/>
    </row>
    <row r="58" spans="1:112" ht="15.75" customHeight="1">
      <c r="A58" s="120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116" t="s">
        <v>37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16">
        <f>ROUND(CM58*$A$1*12,0)</f>
        <v>79432</v>
      </c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8"/>
      <c r="CL58" s="117">
        <f>ROUND(BT58/12*12,0)</f>
        <v>79432</v>
      </c>
      <c r="CM58" s="119">
        <v>2.26</v>
      </c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8"/>
      <c r="DF58" s="16"/>
      <c r="DG58" s="27"/>
      <c r="DH58" s="27"/>
    </row>
    <row r="59" spans="1:112" ht="48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140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5"/>
      <c r="BT59" s="113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5"/>
      <c r="CL59" s="118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5"/>
      <c r="DF59" s="16">
        <f>BT58/12/31*8</f>
        <v>1708.215053763441</v>
      </c>
      <c r="DG59" s="27"/>
      <c r="DH59" s="39">
        <f>CM58</f>
        <v>2.26</v>
      </c>
    </row>
    <row r="60" spans="1:112" ht="33.75" customHeight="1">
      <c r="A60" s="89" t="s">
        <v>125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6"/>
      <c r="DG60" s="27"/>
      <c r="DH60" s="27"/>
    </row>
    <row r="61" spans="1:112" ht="15.75" customHeight="1">
      <c r="A61" s="111" t="s">
        <v>123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2" t="s">
        <v>36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3163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3163</v>
      </c>
      <c r="CM61" s="119">
        <v>0.09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41"/>
      <c r="DG61" s="27"/>
      <c r="DH61" s="27"/>
    </row>
    <row r="62" spans="1:112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3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68.02150537634408</v>
      </c>
      <c r="DG62" s="27"/>
      <c r="DH62" s="27"/>
    </row>
    <row r="63" spans="1:112" ht="15.75" customHeight="1">
      <c r="A63" s="120" t="s">
        <v>124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2109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2109</v>
      </c>
      <c r="CM63" s="119">
        <v>0.06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39">
        <f>CM61+CM63</f>
        <v>0.15</v>
      </c>
    </row>
    <row r="64" spans="1:112" ht="30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5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45.354838709677416</v>
      </c>
      <c r="DG64" s="27"/>
      <c r="DH64" s="27"/>
    </row>
    <row r="65" spans="1:112" ht="15.75" customHeight="1">
      <c r="A65" s="89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16"/>
      <c r="DG65" s="27"/>
      <c r="DH65" s="27"/>
    </row>
    <row r="66" spans="1:112" ht="15.75" customHeight="1">
      <c r="A66" s="111" t="s">
        <v>146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108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52720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52720</v>
      </c>
      <c r="CM66" s="119">
        <v>1.5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/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1133.763440860215</v>
      </c>
      <c r="DG67" s="27"/>
      <c r="DH67" s="39">
        <f>CM66</f>
        <v>1.5</v>
      </c>
    </row>
    <row r="68" spans="1:112" ht="15.75" customHeight="1">
      <c r="A68" s="89" t="s">
        <v>140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7"/>
      <c r="DF68" s="16"/>
      <c r="DG68" s="27"/>
      <c r="DH68" s="39">
        <f>CM69</f>
        <v>1.26</v>
      </c>
    </row>
    <row r="69" spans="1:112" ht="28.5" customHeight="1">
      <c r="A69" s="103" t="s">
        <v>140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99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  <c r="BT69" s="99">
        <f>ROUND(CM69*$A$1*12,0)</f>
        <v>44285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5">
        <f>ROUND(BT69/12*12,0)</f>
        <v>44285</v>
      </c>
      <c r="CM69" s="108">
        <v>1.26</v>
      </c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6">
        <f>BT69/12/30*8</f>
        <v>984.1111111111111</v>
      </c>
      <c r="DG69" s="27"/>
      <c r="DH69" s="39">
        <f>DH25+DH31+DH41+DH59+DH63+DH67+DH68</f>
        <v>12.16</v>
      </c>
    </row>
    <row r="70" spans="1:112" ht="15.75" customHeight="1" hidden="1">
      <c r="A70" s="89" t="s">
        <v>68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8"/>
      <c r="DF70" s="16"/>
      <c r="DG70" s="29"/>
      <c r="DH70" s="29"/>
    </row>
    <row r="71" spans="1:112" ht="31.5" customHeight="1" hidden="1">
      <c r="A71" s="96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8"/>
      <c r="AS71" s="99" t="s">
        <v>37</v>
      </c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1"/>
      <c r="BT71" s="99">
        <f>ROUND(A1*CM71*12,0)</f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1"/>
      <c r="CL71" s="15">
        <f>BT71</f>
        <v>0</v>
      </c>
      <c r="CM71" s="108">
        <v>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10"/>
      <c r="DF71" s="16"/>
      <c r="DG71" s="29"/>
      <c r="DH71" s="29"/>
    </row>
    <row r="72" spans="1:112" ht="30.75" customHeight="1" hidden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8"/>
      <c r="AS72" s="99" t="s">
        <v>37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  <c r="BT72" s="99">
        <f>ROUND(A1*CN72*12,0)</f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1"/>
      <c r="CL72" s="15">
        <f>BT72</f>
        <v>0</v>
      </c>
      <c r="CM72" s="43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16"/>
      <c r="DG72" s="29"/>
      <c r="DH72" s="29"/>
    </row>
    <row r="73" spans="1:112" ht="15.75" customHeight="1" hidden="1">
      <c r="A73" s="96" t="s">
        <v>69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8"/>
      <c r="AS73" s="9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1"/>
      <c r="BT73" s="99">
        <f>BT71+BT72</f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1"/>
      <c r="CL73" s="15">
        <f>CL71+CL72</f>
        <v>0</v>
      </c>
      <c r="CM73" s="43"/>
      <c r="CN73" s="102">
        <f>CM71+CN72</f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16"/>
      <c r="DG73" s="29"/>
      <c r="DH73" s="39">
        <f>CM71+CN72</f>
        <v>0</v>
      </c>
    </row>
    <row r="74" spans="1:112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8"/>
      <c r="DF74" s="16"/>
      <c r="DG74" s="27"/>
      <c r="DH74" s="27"/>
    </row>
    <row r="75" spans="1:112" ht="15.75" customHeight="1">
      <c r="A75" s="89" t="s">
        <v>51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92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427387</v>
      </c>
      <c r="CM75" s="93">
        <f>CM24+CM26+CM28+CM31+CM33+CM35+CM37+CM40+CM42+CM44+CM49+CM50+CM51+CM52+CM53+CM54+CM55+CM56+CM58+CM61+CM63+CM66+CM69</f>
        <v>12.159999999999998</v>
      </c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80" spans="1:112" ht="12.75">
      <c r="A80" s="1">
        <v>1758.8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28"/>
      <c r="DG80" s="37"/>
      <c r="DH80" s="37"/>
    </row>
    <row r="81" spans="1:112" ht="15.75">
      <c r="A81" s="198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76"/>
      <c r="DG81" s="27"/>
      <c r="DH81" s="27"/>
    </row>
    <row r="82" spans="1:112" ht="15.7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200"/>
      <c r="CM82" s="201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78"/>
      <c r="DG82" s="27"/>
      <c r="DH82" s="39" t="s">
        <v>63</v>
      </c>
    </row>
    <row r="83" spans="1:112" ht="15.75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202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80"/>
      <c r="DG83" s="27"/>
      <c r="DH83" s="27"/>
    </row>
    <row r="84" spans="1:112" ht="15.75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200"/>
      <c r="CM84" s="201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76"/>
      <c r="DG84" s="27"/>
      <c r="DH84" s="27"/>
    </row>
    <row r="85" spans="1:112" ht="15.75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202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60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76"/>
      <c r="DG85" s="27"/>
      <c r="DH85" s="27"/>
    </row>
    <row r="86" spans="1:112" ht="15.75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200"/>
      <c r="CM86" s="201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76"/>
      <c r="DG86" s="27"/>
      <c r="DH86" s="27"/>
    </row>
    <row r="87" spans="1:112" ht="15.7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202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76"/>
      <c r="DG87" s="27"/>
      <c r="DH87" s="27"/>
    </row>
    <row r="88" spans="1:112" ht="15.7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7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73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200"/>
      <c r="CM88" s="201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76"/>
      <c r="DG88" s="27"/>
      <c r="DH88" s="27"/>
    </row>
    <row r="89" spans="1:112" ht="15.7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76"/>
      <c r="DG89" s="27"/>
      <c r="DH89" s="27"/>
    </row>
    <row r="90" spans="1:112" ht="15.75">
      <c r="A90" s="198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205"/>
      <c r="BX90" s="205"/>
      <c r="BY90" s="205"/>
      <c r="BZ90" s="205"/>
      <c r="CA90" s="205"/>
      <c r="CB90" s="205"/>
      <c r="CC90" s="205"/>
      <c r="CD90" s="205"/>
      <c r="CE90" s="205"/>
      <c r="CF90" s="205"/>
      <c r="CG90" s="205"/>
      <c r="CH90" s="205"/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5"/>
      <c r="DB90" s="205"/>
      <c r="DC90" s="205"/>
      <c r="DD90" s="205"/>
      <c r="DE90" s="205"/>
      <c r="DF90" s="76"/>
      <c r="DG90" s="27"/>
      <c r="DH90" s="27"/>
    </row>
    <row r="91" spans="1:112" ht="15.7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200"/>
      <c r="CM91" s="201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81"/>
      <c r="DG91" s="27"/>
      <c r="DH91" s="27"/>
    </row>
    <row r="92" spans="1:112" ht="15.7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202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160"/>
      <c r="CO92" s="160"/>
      <c r="CP92" s="160"/>
      <c r="CQ92" s="160"/>
      <c r="CR92" s="160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76"/>
      <c r="DG92" s="27"/>
      <c r="DH92" s="39" t="s">
        <v>63</v>
      </c>
    </row>
    <row r="93" spans="1:112" ht="15.7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11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173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200"/>
      <c r="CM93" s="201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76"/>
      <c r="DG93" s="27"/>
      <c r="DH93" s="39"/>
    </row>
    <row r="94" spans="1:112" ht="15.7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203"/>
      <c r="BH94" s="203"/>
      <c r="BI94" s="203"/>
      <c r="BJ94" s="203"/>
      <c r="BK94" s="203"/>
      <c r="BL94" s="203"/>
      <c r="BM94" s="203"/>
      <c r="BN94" s="203"/>
      <c r="BO94" s="203"/>
      <c r="BP94" s="203"/>
      <c r="BQ94" s="203"/>
      <c r="BR94" s="203"/>
      <c r="BS94" s="203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76"/>
      <c r="DG94" s="27"/>
      <c r="DH94" s="39"/>
    </row>
    <row r="95" spans="1:112" ht="15.7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7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73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200"/>
      <c r="CM95" s="201"/>
      <c r="CN95" s="160"/>
      <c r="CO95" s="160"/>
      <c r="CP95" s="160"/>
      <c r="CQ95" s="160"/>
      <c r="CR95" s="160"/>
      <c r="CS95" s="160"/>
      <c r="CT95" s="160"/>
      <c r="CU95" s="160"/>
      <c r="CV95" s="160"/>
      <c r="CW95" s="160"/>
      <c r="CX95" s="160"/>
      <c r="CY95" s="160"/>
      <c r="CZ95" s="160"/>
      <c r="DA95" s="160"/>
      <c r="DB95" s="160"/>
      <c r="DC95" s="160"/>
      <c r="DD95" s="160"/>
      <c r="DE95" s="160"/>
      <c r="DF95" s="147"/>
      <c r="DG95" s="27"/>
      <c r="DH95" s="27"/>
    </row>
    <row r="96" spans="1:112" ht="15.7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200"/>
      <c r="CM96" s="160"/>
      <c r="CN96" s="160"/>
      <c r="CO96" s="160"/>
      <c r="CP96" s="160"/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147"/>
      <c r="DG96" s="27"/>
      <c r="DH96" s="27"/>
    </row>
    <row r="97" spans="1:112" ht="15.7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200"/>
      <c r="CM97" s="160"/>
      <c r="CN97" s="160"/>
      <c r="CO97" s="160"/>
      <c r="CP97" s="160"/>
      <c r="CQ97" s="160"/>
      <c r="CR97" s="160"/>
      <c r="CS97" s="160"/>
      <c r="CT97" s="160"/>
      <c r="CU97" s="160"/>
      <c r="CV97" s="160"/>
      <c r="CW97" s="160"/>
      <c r="CX97" s="160"/>
      <c r="CY97" s="160"/>
      <c r="CZ97" s="160"/>
      <c r="DA97" s="160"/>
      <c r="DB97" s="160"/>
      <c r="DC97" s="160"/>
      <c r="DD97" s="160"/>
      <c r="DE97" s="160"/>
      <c r="DF97" s="147"/>
      <c r="DG97" s="27"/>
      <c r="DH97" s="27"/>
    </row>
    <row r="98" spans="1:112" ht="15.7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200"/>
      <c r="CM98" s="160"/>
      <c r="CN98" s="160"/>
      <c r="CO98" s="160"/>
      <c r="CP98" s="160"/>
      <c r="CQ98" s="160"/>
      <c r="CR98" s="160"/>
      <c r="CS98" s="160"/>
      <c r="CT98" s="160"/>
      <c r="CU98" s="160"/>
      <c r="CV98" s="160"/>
      <c r="CW98" s="160"/>
      <c r="CX98" s="160"/>
      <c r="CY98" s="160"/>
      <c r="CZ98" s="160"/>
      <c r="DA98" s="160"/>
      <c r="DB98" s="160"/>
      <c r="DC98" s="160"/>
      <c r="DD98" s="160"/>
      <c r="DE98" s="160"/>
      <c r="DF98" s="147"/>
      <c r="DG98" s="27"/>
      <c r="DH98" s="27"/>
    </row>
    <row r="99" spans="1:112" ht="15.7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20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147"/>
      <c r="DG99" s="27"/>
      <c r="DH99" s="27"/>
    </row>
    <row r="100" spans="1:112" ht="15.7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/>
      <c r="BR100" s="203"/>
      <c r="BS100" s="203"/>
      <c r="BT100" s="173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33"/>
      <c r="CM100" s="201"/>
      <c r="CN100" s="160"/>
      <c r="CO100" s="160"/>
      <c r="CP100" s="160"/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  <c r="DF100" s="24"/>
      <c r="DG100" s="27"/>
      <c r="DH100" s="27"/>
    </row>
    <row r="101" spans="1:112" ht="15.7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3"/>
      <c r="BR101" s="203"/>
      <c r="BS101" s="203"/>
      <c r="BT101" s="173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33"/>
      <c r="CM101" s="201"/>
      <c r="CN101" s="201"/>
      <c r="CO101" s="201"/>
      <c r="CP101" s="201"/>
      <c r="CQ101" s="201"/>
      <c r="CR101" s="201"/>
      <c r="CS101" s="201"/>
      <c r="CT101" s="201"/>
      <c r="CU101" s="201"/>
      <c r="CV101" s="201"/>
      <c r="CW101" s="201"/>
      <c r="CX101" s="201"/>
      <c r="CY101" s="201"/>
      <c r="CZ101" s="201"/>
      <c r="DA101" s="201"/>
      <c r="DB101" s="201"/>
      <c r="DC101" s="201"/>
      <c r="DD101" s="201"/>
      <c r="DE101" s="201"/>
      <c r="DF101" s="24"/>
      <c r="DG101" s="27"/>
      <c r="DH101" s="27"/>
    </row>
    <row r="102" spans="1:112" ht="15.7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03"/>
      <c r="BQ102" s="203"/>
      <c r="BR102" s="203"/>
      <c r="BS102" s="203"/>
      <c r="BT102" s="173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33"/>
      <c r="CM102" s="201"/>
      <c r="CN102" s="201"/>
      <c r="CO102" s="201"/>
      <c r="CP102" s="201"/>
      <c r="CQ102" s="201"/>
      <c r="CR102" s="201"/>
      <c r="CS102" s="201"/>
      <c r="CT102" s="201"/>
      <c r="CU102" s="201"/>
      <c r="CV102" s="201"/>
      <c r="CW102" s="201"/>
      <c r="CX102" s="201"/>
      <c r="CY102" s="201"/>
      <c r="CZ102" s="201"/>
      <c r="DA102" s="201"/>
      <c r="DB102" s="201"/>
      <c r="DC102" s="201"/>
      <c r="DD102" s="201"/>
      <c r="DE102" s="201"/>
      <c r="DF102" s="24"/>
      <c r="DG102" s="27"/>
      <c r="DH102" s="27"/>
    </row>
    <row r="103" spans="1:112" ht="15.7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203"/>
      <c r="BT103" s="173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33"/>
      <c r="CM103" s="201"/>
      <c r="CN103" s="201"/>
      <c r="CO103" s="201"/>
      <c r="CP103" s="201"/>
      <c r="CQ103" s="201"/>
      <c r="CR103" s="201"/>
      <c r="CS103" s="201"/>
      <c r="CT103" s="201"/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4"/>
      <c r="DG103" s="27"/>
      <c r="DH103" s="27"/>
    </row>
    <row r="104" spans="1:112" ht="15.7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173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33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01"/>
      <c r="DE104" s="201"/>
      <c r="DF104" s="24"/>
      <c r="DG104" s="27"/>
      <c r="DH104" s="27"/>
    </row>
    <row r="105" spans="1:112" ht="15.7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73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33"/>
      <c r="CM105" s="201"/>
      <c r="CN105" s="201"/>
      <c r="CO105" s="201"/>
      <c r="CP105" s="201"/>
      <c r="CQ105" s="201"/>
      <c r="CR105" s="201"/>
      <c r="CS105" s="201"/>
      <c r="CT105" s="201"/>
      <c r="CU105" s="201"/>
      <c r="CV105" s="201"/>
      <c r="CW105" s="201"/>
      <c r="CX105" s="201"/>
      <c r="CY105" s="201"/>
      <c r="CZ105" s="201"/>
      <c r="DA105" s="201"/>
      <c r="DB105" s="201"/>
      <c r="DC105" s="201"/>
      <c r="DD105" s="201"/>
      <c r="DE105" s="201"/>
      <c r="DF105" s="24"/>
      <c r="DG105" s="27"/>
      <c r="DH105" s="27"/>
    </row>
    <row r="106" spans="1:112" ht="15.7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73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33"/>
      <c r="CM106" s="201"/>
      <c r="CN106" s="201"/>
      <c r="CO106" s="201"/>
      <c r="CP106" s="201"/>
      <c r="CQ106" s="201"/>
      <c r="CR106" s="201"/>
      <c r="CS106" s="201"/>
      <c r="CT106" s="201"/>
      <c r="CU106" s="201"/>
      <c r="CV106" s="201"/>
      <c r="CW106" s="201"/>
      <c r="CX106" s="201"/>
      <c r="CY106" s="201"/>
      <c r="CZ106" s="201"/>
      <c r="DA106" s="201"/>
      <c r="DB106" s="201"/>
      <c r="DC106" s="201"/>
      <c r="DD106" s="201"/>
      <c r="DE106" s="201"/>
      <c r="DF106" s="24"/>
      <c r="DG106" s="27"/>
      <c r="DH106" s="27"/>
    </row>
    <row r="107" spans="1:112" ht="15.7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3"/>
      <c r="BN107" s="203"/>
      <c r="BO107" s="203"/>
      <c r="BP107" s="203"/>
      <c r="BQ107" s="203"/>
      <c r="BR107" s="203"/>
      <c r="BS107" s="203"/>
      <c r="BT107" s="173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33"/>
      <c r="CM107" s="201"/>
      <c r="CN107" s="201"/>
      <c r="CO107" s="201"/>
      <c r="CP107" s="201"/>
      <c r="CQ107" s="201"/>
      <c r="CR107" s="201"/>
      <c r="CS107" s="201"/>
      <c r="CT107" s="201"/>
      <c r="CU107" s="201"/>
      <c r="CV107" s="201"/>
      <c r="CW107" s="201"/>
      <c r="CX107" s="201"/>
      <c r="CY107" s="201"/>
      <c r="CZ107" s="201"/>
      <c r="DA107" s="201"/>
      <c r="DB107" s="201"/>
      <c r="DC107" s="201"/>
      <c r="DD107" s="201"/>
      <c r="DE107" s="201"/>
      <c r="DF107" s="24"/>
      <c r="DG107" s="27"/>
      <c r="DH107" s="27"/>
    </row>
    <row r="108" spans="1:112" ht="15.75">
      <c r="A108" s="198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76"/>
      <c r="DG108" s="27"/>
      <c r="DH108" s="27"/>
    </row>
    <row r="109" spans="1:112" ht="15.7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200"/>
      <c r="CM109" s="201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76"/>
      <c r="DG109" s="27"/>
      <c r="DH109" s="27"/>
    </row>
    <row r="110" spans="1:112" ht="15.7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202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76"/>
      <c r="DG110" s="27"/>
      <c r="DH110" s="39">
        <f>CM109</f>
        <v>0</v>
      </c>
    </row>
    <row r="111" spans="1:112" ht="15.75">
      <c r="A111" s="198"/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  <c r="CS111" s="198"/>
      <c r="CT111" s="198"/>
      <c r="CU111" s="198"/>
      <c r="CV111" s="198"/>
      <c r="CW111" s="198"/>
      <c r="CX111" s="198"/>
      <c r="CY111" s="198"/>
      <c r="CZ111" s="198"/>
      <c r="DA111" s="198"/>
      <c r="DB111" s="198"/>
      <c r="DC111" s="198"/>
      <c r="DD111" s="198"/>
      <c r="DE111" s="198"/>
      <c r="DF111" s="76"/>
      <c r="DG111" s="27"/>
      <c r="DH111" s="27"/>
    </row>
    <row r="112" spans="1:112" ht="15.7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7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73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200"/>
      <c r="CM112" s="201"/>
      <c r="CN112" s="204"/>
      <c r="CO112" s="204"/>
      <c r="CP112" s="204"/>
      <c r="CQ112" s="204"/>
      <c r="CR112" s="204"/>
      <c r="CS112" s="204"/>
      <c r="CT112" s="204"/>
      <c r="CU112" s="204"/>
      <c r="CV112" s="204"/>
      <c r="CW112" s="204"/>
      <c r="CX112" s="204"/>
      <c r="CY112" s="204"/>
      <c r="CZ112" s="204"/>
      <c r="DA112" s="204"/>
      <c r="DB112" s="204"/>
      <c r="DC112" s="204"/>
      <c r="DD112" s="204"/>
      <c r="DE112" s="204"/>
      <c r="DF112" s="81"/>
      <c r="DG112" s="27"/>
      <c r="DH112" s="27"/>
    </row>
    <row r="113" spans="1:112" ht="15.75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160"/>
      <c r="CM113" s="204"/>
      <c r="CN113" s="204"/>
      <c r="CO113" s="204"/>
      <c r="CP113" s="204"/>
      <c r="CQ113" s="204"/>
      <c r="CR113" s="204"/>
      <c r="CS113" s="204"/>
      <c r="CT113" s="204"/>
      <c r="CU113" s="204"/>
      <c r="CV113" s="204"/>
      <c r="CW113" s="204"/>
      <c r="CX113" s="204"/>
      <c r="CY113" s="204"/>
      <c r="CZ113" s="204"/>
      <c r="DA113" s="204"/>
      <c r="DB113" s="204"/>
      <c r="DC113" s="204"/>
      <c r="DD113" s="204"/>
      <c r="DE113" s="204"/>
      <c r="DF113" s="76"/>
      <c r="DG113" s="27"/>
      <c r="DH113" s="27"/>
    </row>
    <row r="114" spans="1:112" ht="15.75">
      <c r="A114" s="199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197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73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200"/>
      <c r="CM114" s="201"/>
      <c r="CN114" s="204"/>
      <c r="CO114" s="204"/>
      <c r="CP114" s="204"/>
      <c r="CQ114" s="204"/>
      <c r="CR114" s="204"/>
      <c r="CS114" s="204"/>
      <c r="CT114" s="204"/>
      <c r="CU114" s="204"/>
      <c r="CV114" s="204"/>
      <c r="CW114" s="204"/>
      <c r="CX114" s="204"/>
      <c r="CY114" s="204"/>
      <c r="CZ114" s="204"/>
      <c r="DA114" s="204"/>
      <c r="DB114" s="204"/>
      <c r="DC114" s="204"/>
      <c r="DD114" s="204"/>
      <c r="DE114" s="204"/>
      <c r="DF114" s="76"/>
      <c r="DG114" s="27"/>
      <c r="DH114" s="39">
        <f>CM112+CM114</f>
        <v>0</v>
      </c>
    </row>
    <row r="115" spans="1:112" ht="15.75">
      <c r="A115" s="206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204"/>
      <c r="CN115" s="204"/>
      <c r="CO115" s="204"/>
      <c r="CP115" s="204"/>
      <c r="CQ115" s="204"/>
      <c r="CR115" s="204"/>
      <c r="CS115" s="204"/>
      <c r="CT115" s="204"/>
      <c r="CU115" s="204"/>
      <c r="CV115" s="204"/>
      <c r="CW115" s="204"/>
      <c r="CX115" s="204"/>
      <c r="CY115" s="204"/>
      <c r="CZ115" s="204"/>
      <c r="DA115" s="204"/>
      <c r="DB115" s="204"/>
      <c r="DC115" s="204"/>
      <c r="DD115" s="204"/>
      <c r="DE115" s="204"/>
      <c r="DF115" s="76"/>
      <c r="DG115" s="27"/>
      <c r="DH115" s="27"/>
    </row>
    <row r="116" spans="1:112" ht="15.75">
      <c r="A116" s="198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05"/>
      <c r="BO116" s="205"/>
      <c r="BP116" s="205"/>
      <c r="BQ116" s="205"/>
      <c r="BR116" s="205"/>
      <c r="BS116" s="205"/>
      <c r="BT116" s="205"/>
      <c r="BU116" s="205"/>
      <c r="BV116" s="205"/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205"/>
      <c r="CI116" s="205"/>
      <c r="CJ116" s="205"/>
      <c r="CK116" s="205"/>
      <c r="CL116" s="205"/>
      <c r="CM116" s="205"/>
      <c r="CN116" s="205"/>
      <c r="CO116" s="205"/>
      <c r="CP116" s="205"/>
      <c r="CQ116" s="205"/>
      <c r="CR116" s="205"/>
      <c r="CS116" s="205"/>
      <c r="CT116" s="205"/>
      <c r="CU116" s="205"/>
      <c r="CV116" s="205"/>
      <c r="CW116" s="205"/>
      <c r="CX116" s="205"/>
      <c r="CY116" s="205"/>
      <c r="CZ116" s="205"/>
      <c r="DA116" s="205"/>
      <c r="DB116" s="205"/>
      <c r="DC116" s="205"/>
      <c r="DD116" s="205"/>
      <c r="DE116" s="205"/>
      <c r="DF116" s="76"/>
      <c r="DG116" s="27"/>
      <c r="DH116" s="27"/>
    </row>
    <row r="117" spans="1:112" ht="15.75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7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73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200"/>
      <c r="CM117" s="201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81"/>
      <c r="DG117" s="27"/>
      <c r="DH117" s="27"/>
    </row>
    <row r="118" spans="1:112" ht="15.7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76"/>
      <c r="DG118" s="27"/>
      <c r="DH118" s="39">
        <f>CM117</f>
        <v>0</v>
      </c>
    </row>
    <row r="119" spans="1:112" ht="15.75">
      <c r="A119" s="198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CU119" s="160"/>
      <c r="CV119" s="160"/>
      <c r="CW119" s="160"/>
      <c r="CX119" s="160"/>
      <c r="CY119" s="160"/>
      <c r="CZ119" s="160"/>
      <c r="DA119" s="160"/>
      <c r="DB119" s="160"/>
      <c r="DC119" s="160"/>
      <c r="DD119" s="160"/>
      <c r="DE119" s="160"/>
      <c r="DF119" s="76"/>
      <c r="DG119" s="27"/>
      <c r="DH119" s="39">
        <f>CM120</f>
        <v>0</v>
      </c>
    </row>
    <row r="120" spans="1:112" ht="15.75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73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73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33"/>
      <c r="CM120" s="207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76"/>
      <c r="DG120" s="27"/>
      <c r="DH120" s="39" t="e">
        <f>#REF!+DH82+DH92+DH110+DH114+DH118+DH119</f>
        <v>#REF!</v>
      </c>
    </row>
    <row r="121" spans="1:112" ht="15.75">
      <c r="A121" s="198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76"/>
      <c r="DG121" s="29"/>
      <c r="DH121" s="29"/>
    </row>
    <row r="122" spans="1:112" ht="15.75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73"/>
      <c r="AT122" s="173"/>
      <c r="AU122" s="173"/>
      <c r="AV122" s="173"/>
      <c r="AW122" s="173"/>
      <c r="AX122" s="173"/>
      <c r="AY122" s="173"/>
      <c r="AZ122" s="173"/>
      <c r="BA122" s="173"/>
      <c r="BB122" s="173"/>
      <c r="BC122" s="173"/>
      <c r="BD122" s="173"/>
      <c r="BE122" s="173"/>
      <c r="BF122" s="173"/>
      <c r="BG122" s="173"/>
      <c r="BH122" s="173"/>
      <c r="BI122" s="173"/>
      <c r="BJ122" s="173"/>
      <c r="BK122" s="173"/>
      <c r="BL122" s="173"/>
      <c r="BM122" s="173"/>
      <c r="BN122" s="173"/>
      <c r="BO122" s="173"/>
      <c r="BP122" s="173"/>
      <c r="BQ122" s="173"/>
      <c r="BR122" s="173"/>
      <c r="BS122" s="173"/>
      <c r="BT122" s="173"/>
      <c r="BU122" s="173"/>
      <c r="BV122" s="173"/>
      <c r="BW122" s="173"/>
      <c r="BX122" s="173"/>
      <c r="BY122" s="173"/>
      <c r="BZ122" s="173"/>
      <c r="CA122" s="173"/>
      <c r="CB122" s="173"/>
      <c r="CC122" s="173"/>
      <c r="CD122" s="173"/>
      <c r="CE122" s="173"/>
      <c r="CF122" s="173"/>
      <c r="CG122" s="173"/>
      <c r="CH122" s="173"/>
      <c r="CI122" s="173"/>
      <c r="CJ122" s="173"/>
      <c r="CK122" s="173"/>
      <c r="CL122" s="33"/>
      <c r="CM122" s="207"/>
      <c r="CN122" s="207"/>
      <c r="CO122" s="207"/>
      <c r="CP122" s="207"/>
      <c r="CQ122" s="207"/>
      <c r="CR122" s="207"/>
      <c r="CS122" s="207"/>
      <c r="CT122" s="207"/>
      <c r="CU122" s="207"/>
      <c r="CV122" s="207"/>
      <c r="CW122" s="207"/>
      <c r="CX122" s="207"/>
      <c r="CY122" s="207"/>
      <c r="CZ122" s="207"/>
      <c r="DA122" s="207"/>
      <c r="DB122" s="207"/>
      <c r="DC122" s="207"/>
      <c r="DD122" s="207"/>
      <c r="DE122" s="207"/>
      <c r="DF122" s="76"/>
      <c r="DG122" s="29"/>
      <c r="DH122" s="29"/>
    </row>
    <row r="123" spans="1:112" ht="15.75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3"/>
      <c r="BX123" s="173"/>
      <c r="BY123" s="173"/>
      <c r="BZ123" s="173"/>
      <c r="CA123" s="173"/>
      <c r="CB123" s="173"/>
      <c r="CC123" s="173"/>
      <c r="CD123" s="173"/>
      <c r="CE123" s="173"/>
      <c r="CF123" s="173"/>
      <c r="CG123" s="173"/>
      <c r="CH123" s="173"/>
      <c r="CI123" s="173"/>
      <c r="CJ123" s="173"/>
      <c r="CK123" s="173"/>
      <c r="CL123" s="33"/>
      <c r="CM123" s="82"/>
      <c r="CN123" s="173"/>
      <c r="CO123" s="173"/>
      <c r="CP123" s="173"/>
      <c r="CQ123" s="173"/>
      <c r="CR123" s="173"/>
      <c r="CS123" s="173"/>
      <c r="CT123" s="173"/>
      <c r="CU123" s="173"/>
      <c r="CV123" s="173"/>
      <c r="CW123" s="173"/>
      <c r="CX123" s="173"/>
      <c r="CY123" s="173"/>
      <c r="CZ123" s="173"/>
      <c r="DA123" s="173"/>
      <c r="DB123" s="173"/>
      <c r="DC123" s="173"/>
      <c r="DD123" s="173"/>
      <c r="DE123" s="173"/>
      <c r="DF123" s="76"/>
      <c r="DG123" s="29"/>
      <c r="DH123" s="29"/>
    </row>
    <row r="124" spans="1:112" ht="15.75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3"/>
      <c r="BT124" s="173"/>
      <c r="BU124" s="173"/>
      <c r="BV124" s="173"/>
      <c r="BW124" s="173"/>
      <c r="BX124" s="173"/>
      <c r="BY124" s="173"/>
      <c r="BZ124" s="173"/>
      <c r="CA124" s="173"/>
      <c r="CB124" s="173"/>
      <c r="CC124" s="173"/>
      <c r="CD124" s="173"/>
      <c r="CE124" s="173"/>
      <c r="CF124" s="173"/>
      <c r="CG124" s="173"/>
      <c r="CH124" s="173"/>
      <c r="CI124" s="173"/>
      <c r="CJ124" s="173"/>
      <c r="CK124" s="173"/>
      <c r="CL124" s="33"/>
      <c r="CM124" s="82"/>
      <c r="CN124" s="200"/>
      <c r="CO124" s="173"/>
      <c r="CP124" s="173"/>
      <c r="CQ124" s="173"/>
      <c r="CR124" s="173"/>
      <c r="CS124" s="173"/>
      <c r="CT124" s="173"/>
      <c r="CU124" s="173"/>
      <c r="CV124" s="173"/>
      <c r="CW124" s="173"/>
      <c r="CX124" s="173"/>
      <c r="CY124" s="173"/>
      <c r="CZ124" s="173"/>
      <c r="DA124" s="173"/>
      <c r="DB124" s="173"/>
      <c r="DC124" s="173"/>
      <c r="DD124" s="173"/>
      <c r="DE124" s="173"/>
      <c r="DF124" s="76"/>
      <c r="DG124" s="29"/>
      <c r="DH124" s="39">
        <f>CM122+CN123</f>
        <v>0</v>
      </c>
    </row>
    <row r="125" spans="1:112" ht="15.75">
      <c r="A125" s="198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160"/>
      <c r="CM125" s="160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76"/>
      <c r="DG125" s="27"/>
      <c r="DH125" s="27"/>
    </row>
    <row r="126" spans="1:112" ht="15.75">
      <c r="A126" s="198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8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05"/>
      <c r="BO126" s="205"/>
      <c r="BP126" s="205"/>
      <c r="BQ126" s="205"/>
      <c r="BR126" s="205"/>
      <c r="BS126" s="205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4"/>
      <c r="CM126" s="209"/>
      <c r="CN126" s="208"/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08"/>
      <c r="DB126" s="208"/>
      <c r="DC126" s="208"/>
      <c r="DD126" s="208"/>
      <c r="DE126" s="208"/>
      <c r="DF126" s="76"/>
      <c r="DG126" s="27"/>
      <c r="DH126" s="27"/>
    </row>
    <row r="127" spans="1:112" ht="15.75">
      <c r="A127" s="2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33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76"/>
      <c r="DG127" s="27"/>
      <c r="DH127" s="27"/>
    </row>
    <row r="128" spans="1:112" ht="15.75">
      <c r="A128" s="68"/>
      <c r="B128" s="68"/>
      <c r="C128" s="68"/>
      <c r="D128" s="68"/>
      <c r="E128" s="68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27"/>
      <c r="DH128" s="27"/>
    </row>
    <row r="129" spans="1:11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68"/>
      <c r="DG129" s="27"/>
      <c r="DH129" s="27"/>
    </row>
    <row r="130" spans="1:113" ht="12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71"/>
      <c r="DG130" s="72"/>
      <c r="DH130" s="72"/>
      <c r="DI130" s="36"/>
    </row>
    <row r="131" spans="1:113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93"/>
      <c r="BI131" s="193"/>
      <c r="BJ131" s="193"/>
      <c r="BK131" s="193"/>
      <c r="BL131" s="193"/>
      <c r="BM131" s="11"/>
      <c r="BN131" s="11"/>
      <c r="BO131" s="11"/>
      <c r="BP131" s="173"/>
      <c r="BQ131" s="173"/>
      <c r="BR131" s="173"/>
      <c r="BS131" s="173"/>
      <c r="BT131" s="173"/>
      <c r="BU131" s="173"/>
      <c r="BV131" s="173"/>
      <c r="BW131" s="173"/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3"/>
      <c r="CH131" s="173"/>
      <c r="CI131" s="173"/>
      <c r="CJ131" s="173"/>
      <c r="CK131" s="173"/>
      <c r="CL131" s="173"/>
      <c r="CM131" s="173"/>
      <c r="CN131" s="173"/>
      <c r="CO131" s="194"/>
      <c r="CP131" s="194"/>
      <c r="CQ131" s="194"/>
      <c r="CR131" s="194"/>
      <c r="CS131" s="194"/>
      <c r="CT131" s="194"/>
      <c r="CU131" s="195"/>
      <c r="CV131" s="195"/>
      <c r="CW131" s="195"/>
      <c r="CX131" s="11"/>
      <c r="CY131" s="11"/>
      <c r="CZ131" s="11"/>
      <c r="DA131" s="11"/>
      <c r="DB131" s="11"/>
      <c r="DC131" s="11"/>
      <c r="DD131" s="11"/>
      <c r="DE131" s="11"/>
      <c r="DF131" s="68"/>
      <c r="DG131" s="69"/>
      <c r="DH131" s="69"/>
      <c r="DI131" s="36"/>
    </row>
    <row r="132" spans="1:113" ht="12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1"/>
      <c r="DG132" s="72"/>
      <c r="DH132" s="72"/>
      <c r="DI132" s="36"/>
    </row>
    <row r="133" spans="1:113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68"/>
      <c r="DG133" s="69"/>
      <c r="DH133" s="69"/>
      <c r="DI133" s="36"/>
    </row>
    <row r="134" spans="1:113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68"/>
      <c r="DG134" s="69"/>
      <c r="DH134" s="69"/>
      <c r="DI134" s="36"/>
    </row>
    <row r="135" spans="1:113" ht="16.5">
      <c r="A135" s="196"/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6"/>
      <c r="BT135" s="196"/>
      <c r="BU135" s="196"/>
      <c r="BV135" s="196"/>
      <c r="BW135" s="196"/>
      <c r="BX135" s="196"/>
      <c r="BY135" s="196"/>
      <c r="BZ135" s="196"/>
      <c r="CA135" s="196"/>
      <c r="CB135" s="196"/>
      <c r="CC135" s="196"/>
      <c r="CD135" s="196"/>
      <c r="CE135" s="196"/>
      <c r="CF135" s="196"/>
      <c r="CG135" s="196"/>
      <c r="CH135" s="196"/>
      <c r="CI135" s="196"/>
      <c r="CJ135" s="196"/>
      <c r="CK135" s="196"/>
      <c r="CL135" s="196"/>
      <c r="CM135" s="196"/>
      <c r="CN135" s="196"/>
      <c r="CO135" s="196"/>
      <c r="CP135" s="196"/>
      <c r="CQ135" s="196"/>
      <c r="CR135" s="196"/>
      <c r="CS135" s="196"/>
      <c r="CT135" s="196"/>
      <c r="CU135" s="196"/>
      <c r="CV135" s="196"/>
      <c r="CW135" s="196"/>
      <c r="CX135" s="196"/>
      <c r="CY135" s="196"/>
      <c r="CZ135" s="196"/>
      <c r="DA135" s="196"/>
      <c r="DB135" s="196"/>
      <c r="DC135" s="196"/>
      <c r="DD135" s="196"/>
      <c r="DE135" s="196"/>
      <c r="DF135" s="73"/>
      <c r="DG135" s="69"/>
      <c r="DH135" s="69"/>
      <c r="DI135" s="36"/>
    </row>
    <row r="136" spans="1:113" ht="16.5">
      <c r="A136" s="196"/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6"/>
      <c r="BD136" s="196"/>
      <c r="BE136" s="196"/>
      <c r="BF136" s="196"/>
      <c r="BG136" s="196"/>
      <c r="BH136" s="196"/>
      <c r="BI136" s="196"/>
      <c r="BJ136" s="196"/>
      <c r="BK136" s="196"/>
      <c r="BL136" s="196"/>
      <c r="BM136" s="196"/>
      <c r="BN136" s="196"/>
      <c r="BO136" s="196"/>
      <c r="BP136" s="196"/>
      <c r="BQ136" s="196"/>
      <c r="BR136" s="196"/>
      <c r="BS136" s="196"/>
      <c r="BT136" s="196"/>
      <c r="BU136" s="196"/>
      <c r="BV136" s="196"/>
      <c r="BW136" s="196"/>
      <c r="BX136" s="196"/>
      <c r="BY136" s="196"/>
      <c r="BZ136" s="196"/>
      <c r="CA136" s="196"/>
      <c r="CB136" s="196"/>
      <c r="CC136" s="196"/>
      <c r="CD136" s="196"/>
      <c r="CE136" s="196"/>
      <c r="CF136" s="196"/>
      <c r="CG136" s="196"/>
      <c r="CH136" s="196"/>
      <c r="CI136" s="196"/>
      <c r="CJ136" s="196"/>
      <c r="CK136" s="196"/>
      <c r="CL136" s="196"/>
      <c r="CM136" s="196"/>
      <c r="CN136" s="196"/>
      <c r="CO136" s="196"/>
      <c r="CP136" s="196"/>
      <c r="CQ136" s="196"/>
      <c r="CR136" s="196"/>
      <c r="CS136" s="196"/>
      <c r="CT136" s="196"/>
      <c r="CU136" s="196"/>
      <c r="CV136" s="196"/>
      <c r="CW136" s="196"/>
      <c r="CX136" s="196"/>
      <c r="CY136" s="196"/>
      <c r="CZ136" s="196"/>
      <c r="DA136" s="196"/>
      <c r="DB136" s="196"/>
      <c r="DC136" s="196"/>
      <c r="DD136" s="196"/>
      <c r="DE136" s="196"/>
      <c r="DF136" s="73"/>
      <c r="DG136" s="69"/>
      <c r="DH136" s="69"/>
      <c r="DI136" s="36"/>
    </row>
    <row r="137" spans="1:113" ht="16.5">
      <c r="A137" s="196"/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6"/>
      <c r="BH137" s="196"/>
      <c r="BI137" s="196"/>
      <c r="BJ137" s="196"/>
      <c r="BK137" s="196"/>
      <c r="BL137" s="196"/>
      <c r="BM137" s="196"/>
      <c r="BN137" s="196"/>
      <c r="BO137" s="196"/>
      <c r="BP137" s="196"/>
      <c r="BQ137" s="196"/>
      <c r="BR137" s="196"/>
      <c r="BS137" s="196"/>
      <c r="BT137" s="196"/>
      <c r="BU137" s="196"/>
      <c r="BV137" s="196"/>
      <c r="BW137" s="196"/>
      <c r="BX137" s="196"/>
      <c r="BY137" s="196"/>
      <c r="BZ137" s="196"/>
      <c r="CA137" s="196"/>
      <c r="CB137" s="196"/>
      <c r="CC137" s="196"/>
      <c r="CD137" s="196"/>
      <c r="CE137" s="196"/>
      <c r="CF137" s="196"/>
      <c r="CG137" s="196"/>
      <c r="CH137" s="196"/>
      <c r="CI137" s="196"/>
      <c r="CJ137" s="196"/>
      <c r="CK137" s="196"/>
      <c r="CL137" s="196"/>
      <c r="CM137" s="196"/>
      <c r="CN137" s="196"/>
      <c r="CO137" s="196"/>
      <c r="CP137" s="196"/>
      <c r="CQ137" s="196"/>
      <c r="CR137" s="196"/>
      <c r="CS137" s="196"/>
      <c r="CT137" s="196"/>
      <c r="CU137" s="196"/>
      <c r="CV137" s="196"/>
      <c r="CW137" s="196"/>
      <c r="CX137" s="196"/>
      <c r="CY137" s="196"/>
      <c r="CZ137" s="196"/>
      <c r="DA137" s="196"/>
      <c r="DB137" s="196"/>
      <c r="DC137" s="196"/>
      <c r="DD137" s="196"/>
      <c r="DE137" s="196"/>
      <c r="DF137" s="73"/>
      <c r="DG137" s="69"/>
      <c r="DH137" s="69"/>
      <c r="DI137" s="36"/>
    </row>
    <row r="138" spans="1:113" ht="16.5">
      <c r="A138" s="196"/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196"/>
      <c r="BC138" s="196"/>
      <c r="BD138" s="196"/>
      <c r="BE138" s="196"/>
      <c r="BF138" s="196"/>
      <c r="BG138" s="196"/>
      <c r="BH138" s="196"/>
      <c r="BI138" s="196"/>
      <c r="BJ138" s="196"/>
      <c r="BK138" s="196"/>
      <c r="BL138" s="196"/>
      <c r="BM138" s="196"/>
      <c r="BN138" s="196"/>
      <c r="BO138" s="196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73"/>
      <c r="DG138" s="69"/>
      <c r="DH138" s="69"/>
      <c r="DI138" s="36"/>
    </row>
    <row r="139" spans="1:113" ht="15.75">
      <c r="A139" s="11"/>
      <c r="B139" s="11"/>
      <c r="C139" s="11"/>
      <c r="D139" s="11"/>
      <c r="E139" s="11"/>
      <c r="F139" s="11"/>
      <c r="G139" s="183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  <c r="BW139" s="184"/>
      <c r="BX139" s="184"/>
      <c r="BY139" s="184"/>
      <c r="BZ139" s="184"/>
      <c r="CA139" s="184"/>
      <c r="CB139" s="184"/>
      <c r="CC139" s="184"/>
      <c r="CD139" s="184"/>
      <c r="CE139" s="184"/>
      <c r="CF139" s="184"/>
      <c r="CG139" s="184"/>
      <c r="CH139" s="184"/>
      <c r="CI139" s="184"/>
      <c r="CJ139" s="184"/>
      <c r="CK139" s="184"/>
      <c r="CL139" s="184"/>
      <c r="CM139" s="184"/>
      <c r="CN139" s="184"/>
      <c r="CO139" s="184"/>
      <c r="CP139" s="184"/>
      <c r="CQ139" s="184"/>
      <c r="CR139" s="184"/>
      <c r="CS139" s="184"/>
      <c r="CT139" s="184"/>
      <c r="CU139" s="184"/>
      <c r="CV139" s="184"/>
      <c r="CW139" s="184"/>
      <c r="CX139" s="184"/>
      <c r="CY139" s="184"/>
      <c r="CZ139" s="184"/>
      <c r="DA139" s="184"/>
      <c r="DB139" s="184"/>
      <c r="DC139" s="184"/>
      <c r="DD139" s="184"/>
      <c r="DE139" s="184"/>
      <c r="DF139" s="68"/>
      <c r="DG139" s="69"/>
      <c r="DH139" s="69"/>
      <c r="DI139" s="36"/>
    </row>
    <row r="140" spans="1:113" ht="15.75">
      <c r="A140" s="11"/>
      <c r="B140" s="11"/>
      <c r="C140" s="11"/>
      <c r="D140" s="11"/>
      <c r="E140" s="11"/>
      <c r="F140" s="11"/>
      <c r="G140" s="34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68"/>
      <c r="DG140" s="69"/>
      <c r="DH140" s="69"/>
      <c r="DI140" s="36"/>
    </row>
    <row r="141" spans="1:113" ht="15.75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7"/>
      <c r="BX141" s="197"/>
      <c r="BY141" s="197"/>
      <c r="BZ141" s="197"/>
      <c r="CA141" s="197"/>
      <c r="CB141" s="197"/>
      <c r="CC141" s="197"/>
      <c r="CD141" s="197"/>
      <c r="CE141" s="197"/>
      <c r="CF141" s="197"/>
      <c r="CG141" s="197"/>
      <c r="CH141" s="197"/>
      <c r="CI141" s="197"/>
      <c r="CJ141" s="197"/>
      <c r="CK141" s="197"/>
      <c r="CL141" s="74"/>
      <c r="CM141" s="197"/>
      <c r="CN141" s="197"/>
      <c r="CO141" s="197"/>
      <c r="CP141" s="197"/>
      <c r="CQ141" s="197"/>
      <c r="CR141" s="197"/>
      <c r="CS141" s="197"/>
      <c r="CT141" s="197"/>
      <c r="CU141" s="197"/>
      <c r="CV141" s="197"/>
      <c r="CW141" s="197"/>
      <c r="CX141" s="197"/>
      <c r="CY141" s="197"/>
      <c r="CZ141" s="197"/>
      <c r="DA141" s="197"/>
      <c r="DB141" s="197"/>
      <c r="DC141" s="197"/>
      <c r="DD141" s="197"/>
      <c r="DE141" s="197"/>
      <c r="DF141" s="75"/>
      <c r="DG141" s="69"/>
      <c r="DH141" s="69"/>
      <c r="DI141" s="36"/>
    </row>
    <row r="142" spans="1:113" ht="15.75">
      <c r="A142" s="198"/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75"/>
      <c r="DG142" s="69"/>
      <c r="DH142" s="69"/>
      <c r="DI142" s="36"/>
    </row>
    <row r="143" spans="1:113" ht="15.75">
      <c r="A143" s="198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7"/>
      <c r="BC143" s="197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197"/>
      <c r="BO143" s="197"/>
      <c r="BP143" s="197"/>
      <c r="BQ143" s="197"/>
      <c r="BR143" s="197"/>
      <c r="BS143" s="197"/>
      <c r="BT143" s="197"/>
      <c r="BU143" s="197"/>
      <c r="BV143" s="197"/>
      <c r="BW143" s="197"/>
      <c r="BX143" s="197"/>
      <c r="BY143" s="197"/>
      <c r="BZ143" s="197"/>
      <c r="CA143" s="197"/>
      <c r="CB143" s="197"/>
      <c r="CC143" s="197"/>
      <c r="CD143" s="197"/>
      <c r="CE143" s="197"/>
      <c r="CF143" s="197"/>
      <c r="CG143" s="197"/>
      <c r="CH143" s="197"/>
      <c r="CI143" s="197"/>
      <c r="CJ143" s="197"/>
      <c r="CK143" s="197"/>
      <c r="CL143" s="197"/>
      <c r="CM143" s="197"/>
      <c r="CN143" s="197"/>
      <c r="CO143" s="197"/>
      <c r="CP143" s="197"/>
      <c r="CQ143" s="197"/>
      <c r="CR143" s="197"/>
      <c r="CS143" s="197"/>
      <c r="CT143" s="197"/>
      <c r="CU143" s="197"/>
      <c r="CV143" s="197"/>
      <c r="CW143" s="197"/>
      <c r="CX143" s="197"/>
      <c r="CY143" s="197"/>
      <c r="CZ143" s="197"/>
      <c r="DA143" s="197"/>
      <c r="DB143" s="197"/>
      <c r="DC143" s="197"/>
      <c r="DD143" s="197"/>
      <c r="DE143" s="197"/>
      <c r="DF143" s="76"/>
      <c r="DG143" s="69"/>
      <c r="DH143" s="69"/>
      <c r="DI143" s="36"/>
    </row>
    <row r="144" spans="1:113" ht="15.75">
      <c r="A144" s="199"/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  <c r="BT144" s="173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200"/>
      <c r="CM144" s="201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  <c r="DD144" s="160"/>
      <c r="DE144" s="160"/>
      <c r="DF144" s="76"/>
      <c r="DG144" s="69"/>
      <c r="DH144" s="69"/>
      <c r="DI144" s="36"/>
    </row>
    <row r="145" spans="1:113" ht="15.75">
      <c r="A145" s="199"/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202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  <c r="DD145" s="160"/>
      <c r="DE145" s="160"/>
      <c r="DF145" s="78"/>
      <c r="DG145" s="69"/>
      <c r="DH145" s="79"/>
      <c r="DI145" s="36"/>
    </row>
    <row r="146" spans="1:113" ht="15.75">
      <c r="A146" s="199"/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203"/>
      <c r="AT146" s="203"/>
      <c r="AU146" s="203"/>
      <c r="AV146" s="203"/>
      <c r="AW146" s="203"/>
      <c r="AX146" s="203"/>
      <c r="AY146" s="203"/>
      <c r="AZ146" s="203"/>
      <c r="BA146" s="203"/>
      <c r="BB146" s="203"/>
      <c r="BC146" s="203"/>
      <c r="BD146" s="203"/>
      <c r="BE146" s="203"/>
      <c r="BF146" s="203"/>
      <c r="BG146" s="203"/>
      <c r="BH146" s="203"/>
      <c r="BI146" s="203"/>
      <c r="BJ146" s="203"/>
      <c r="BK146" s="203"/>
      <c r="BL146" s="203"/>
      <c r="BM146" s="203"/>
      <c r="BN146" s="203"/>
      <c r="BO146" s="203"/>
      <c r="BP146" s="203"/>
      <c r="BQ146" s="203"/>
      <c r="BR146" s="203"/>
      <c r="BS146" s="203"/>
      <c r="BT146" s="173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200"/>
      <c r="CM146" s="201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  <c r="DD146" s="160"/>
      <c r="DE146" s="160"/>
      <c r="DF146" s="78"/>
      <c r="DG146" s="69"/>
      <c r="DH146" s="79"/>
      <c r="DI146" s="36"/>
    </row>
    <row r="147" spans="1:113" ht="15.75">
      <c r="A147" s="199"/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203"/>
      <c r="AT147" s="203"/>
      <c r="AU147" s="203"/>
      <c r="AV147" s="203"/>
      <c r="AW147" s="203"/>
      <c r="AX147" s="203"/>
      <c r="AY147" s="203"/>
      <c r="AZ147" s="203"/>
      <c r="BA147" s="203"/>
      <c r="BB147" s="203"/>
      <c r="BC147" s="203"/>
      <c r="BD147" s="203"/>
      <c r="BE147" s="203"/>
      <c r="BF147" s="203"/>
      <c r="BG147" s="203"/>
      <c r="BH147" s="203"/>
      <c r="BI147" s="203"/>
      <c r="BJ147" s="203"/>
      <c r="BK147" s="203"/>
      <c r="BL147" s="203"/>
      <c r="BM147" s="203"/>
      <c r="BN147" s="203"/>
      <c r="BO147" s="203"/>
      <c r="BP147" s="203"/>
      <c r="BQ147" s="203"/>
      <c r="BR147" s="203"/>
      <c r="BS147" s="203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  <c r="DD147" s="160"/>
      <c r="DE147" s="160"/>
      <c r="DF147" s="78"/>
      <c r="DG147" s="69"/>
      <c r="DH147" s="79"/>
      <c r="DI147" s="36"/>
    </row>
    <row r="148" spans="1:113" ht="15.75">
      <c r="A148" s="199"/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200"/>
      <c r="CM148" s="201"/>
      <c r="CN148" s="201"/>
      <c r="CO148" s="201"/>
      <c r="CP148" s="201"/>
      <c r="CQ148" s="201"/>
      <c r="CR148" s="201"/>
      <c r="CS148" s="201"/>
      <c r="CT148" s="201"/>
      <c r="CU148" s="201"/>
      <c r="CV148" s="201"/>
      <c r="CW148" s="201"/>
      <c r="CX148" s="201"/>
      <c r="CY148" s="201"/>
      <c r="CZ148" s="201"/>
      <c r="DA148" s="201"/>
      <c r="DB148" s="201"/>
      <c r="DC148" s="201"/>
      <c r="DD148" s="201"/>
      <c r="DE148" s="201"/>
      <c r="DF148" s="76"/>
      <c r="DG148" s="69"/>
      <c r="DH148" s="69"/>
      <c r="DI148" s="36"/>
    </row>
    <row r="149" spans="1:113" ht="15.75">
      <c r="A149" s="199"/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  <c r="CL149" s="160"/>
      <c r="CM149" s="201"/>
      <c r="CN149" s="201"/>
      <c r="CO149" s="201"/>
      <c r="CP149" s="201"/>
      <c r="CQ149" s="201"/>
      <c r="CR149" s="201"/>
      <c r="CS149" s="201"/>
      <c r="CT149" s="201"/>
      <c r="CU149" s="201"/>
      <c r="CV149" s="201"/>
      <c r="CW149" s="201"/>
      <c r="CX149" s="201"/>
      <c r="CY149" s="201"/>
      <c r="CZ149" s="201"/>
      <c r="DA149" s="201"/>
      <c r="DB149" s="201"/>
      <c r="DC149" s="201"/>
      <c r="DD149" s="201"/>
      <c r="DE149" s="201"/>
      <c r="DF149" s="76"/>
      <c r="DG149" s="69"/>
      <c r="DH149" s="69"/>
      <c r="DI149" s="36"/>
    </row>
    <row r="150" spans="1:113" ht="15.75">
      <c r="A150" s="198"/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198"/>
      <c r="CH150" s="198"/>
      <c r="CI150" s="198"/>
      <c r="CJ150" s="198"/>
      <c r="CK150" s="198"/>
      <c r="CL150" s="198"/>
      <c r="CM150" s="198"/>
      <c r="CN150" s="198"/>
      <c r="CO150" s="198"/>
      <c r="CP150" s="198"/>
      <c r="CQ150" s="198"/>
      <c r="CR150" s="198"/>
      <c r="CS150" s="198"/>
      <c r="CT150" s="198"/>
      <c r="CU150" s="198"/>
      <c r="CV150" s="198"/>
      <c r="CW150" s="198"/>
      <c r="CX150" s="198"/>
      <c r="CY150" s="198"/>
      <c r="CZ150" s="198"/>
      <c r="DA150" s="198"/>
      <c r="DB150" s="198"/>
      <c r="DC150" s="198"/>
      <c r="DD150" s="198"/>
      <c r="DE150" s="198"/>
      <c r="DF150" s="76"/>
      <c r="DG150" s="69"/>
      <c r="DH150" s="69"/>
      <c r="DI150" s="36"/>
    </row>
    <row r="151" spans="1:113" ht="15.75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173"/>
      <c r="BK151" s="173"/>
      <c r="BL151" s="173"/>
      <c r="BM151" s="173"/>
      <c r="BN151" s="173"/>
      <c r="BO151" s="173"/>
      <c r="BP151" s="173"/>
      <c r="BQ151" s="173"/>
      <c r="BR151" s="173"/>
      <c r="BS151" s="173"/>
      <c r="BT151" s="173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200"/>
      <c r="CM151" s="201"/>
      <c r="CN151" s="204"/>
      <c r="CO151" s="204"/>
      <c r="CP151" s="204"/>
      <c r="CQ151" s="204"/>
      <c r="CR151" s="204"/>
      <c r="CS151" s="204"/>
      <c r="CT151" s="204"/>
      <c r="CU151" s="204"/>
      <c r="CV151" s="204"/>
      <c r="CW151" s="204"/>
      <c r="CX151" s="204"/>
      <c r="CY151" s="204"/>
      <c r="CZ151" s="204"/>
      <c r="DA151" s="204"/>
      <c r="DB151" s="204"/>
      <c r="DC151" s="204"/>
      <c r="DD151" s="204"/>
      <c r="DE151" s="204"/>
      <c r="DF151" s="78"/>
      <c r="DG151" s="69"/>
      <c r="DH151" s="79"/>
      <c r="DI151" s="36"/>
    </row>
    <row r="152" spans="1:113" ht="15.75">
      <c r="A152" s="199"/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202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204"/>
      <c r="CN152" s="204"/>
      <c r="CO152" s="204"/>
      <c r="CP152" s="204"/>
      <c r="CQ152" s="204"/>
      <c r="CR152" s="204"/>
      <c r="CS152" s="204"/>
      <c r="CT152" s="204"/>
      <c r="CU152" s="204"/>
      <c r="CV152" s="204"/>
      <c r="CW152" s="204"/>
      <c r="CX152" s="204"/>
      <c r="CY152" s="204"/>
      <c r="CZ152" s="204"/>
      <c r="DA152" s="204"/>
      <c r="DB152" s="204"/>
      <c r="DC152" s="204"/>
      <c r="DD152" s="204"/>
      <c r="DE152" s="204"/>
      <c r="DF152" s="80"/>
      <c r="DG152" s="69"/>
      <c r="DH152" s="69"/>
      <c r="DI152" s="36"/>
    </row>
    <row r="153" spans="1:113" ht="15.75">
      <c r="A153" s="199"/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3"/>
      <c r="CB153" s="173"/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200"/>
      <c r="CM153" s="201"/>
      <c r="CN153" s="204"/>
      <c r="CO153" s="204"/>
      <c r="CP153" s="204"/>
      <c r="CQ153" s="204"/>
      <c r="CR153" s="204"/>
      <c r="CS153" s="204"/>
      <c r="CT153" s="204"/>
      <c r="CU153" s="204"/>
      <c r="CV153" s="204"/>
      <c r="CW153" s="204"/>
      <c r="CX153" s="204"/>
      <c r="CY153" s="204"/>
      <c r="CZ153" s="204"/>
      <c r="DA153" s="204"/>
      <c r="DB153" s="204"/>
      <c r="DC153" s="204"/>
      <c r="DD153" s="204"/>
      <c r="DE153" s="204"/>
      <c r="DF153" s="76"/>
      <c r="DG153" s="69"/>
      <c r="DH153" s="69"/>
      <c r="DI153" s="36"/>
    </row>
    <row r="154" spans="1:113" ht="15.75">
      <c r="A154" s="199"/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202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73"/>
      <c r="BU154" s="173"/>
      <c r="BV154" s="173"/>
      <c r="BW154" s="173"/>
      <c r="BX154" s="173"/>
      <c r="BY154" s="173"/>
      <c r="BZ154" s="173"/>
      <c r="CA154" s="173"/>
      <c r="CB154" s="173"/>
      <c r="CC154" s="173"/>
      <c r="CD154" s="173"/>
      <c r="CE154" s="173"/>
      <c r="CF154" s="173"/>
      <c r="CG154" s="173"/>
      <c r="CH154" s="173"/>
      <c r="CI154" s="173"/>
      <c r="CJ154" s="173"/>
      <c r="CK154" s="173"/>
      <c r="CL154" s="160"/>
      <c r="CM154" s="204"/>
      <c r="CN154" s="204"/>
      <c r="CO154" s="204"/>
      <c r="CP154" s="204"/>
      <c r="CQ154" s="204"/>
      <c r="CR154" s="204"/>
      <c r="CS154" s="204"/>
      <c r="CT154" s="204"/>
      <c r="CU154" s="204"/>
      <c r="CV154" s="204"/>
      <c r="CW154" s="204"/>
      <c r="CX154" s="204"/>
      <c r="CY154" s="204"/>
      <c r="CZ154" s="204"/>
      <c r="DA154" s="204"/>
      <c r="DB154" s="204"/>
      <c r="DC154" s="204"/>
      <c r="DD154" s="204"/>
      <c r="DE154" s="204"/>
      <c r="DF154" s="76"/>
      <c r="DG154" s="69"/>
      <c r="DH154" s="69"/>
      <c r="DI154" s="36"/>
    </row>
    <row r="155" spans="1:113" ht="15.75">
      <c r="A155" s="199"/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  <c r="BC155" s="173"/>
      <c r="BD155" s="173"/>
      <c r="BE155" s="173"/>
      <c r="BF155" s="173"/>
      <c r="BG155" s="173"/>
      <c r="BH155" s="173"/>
      <c r="BI155" s="173"/>
      <c r="BJ155" s="173"/>
      <c r="BK155" s="173"/>
      <c r="BL155" s="173"/>
      <c r="BM155" s="173"/>
      <c r="BN155" s="173"/>
      <c r="BO155" s="173"/>
      <c r="BP155" s="173"/>
      <c r="BQ155" s="173"/>
      <c r="BR155" s="173"/>
      <c r="BS155" s="173"/>
      <c r="BT155" s="173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200"/>
      <c r="CM155" s="201"/>
      <c r="CN155" s="204"/>
      <c r="CO155" s="204"/>
      <c r="CP155" s="204"/>
      <c r="CQ155" s="204"/>
      <c r="CR155" s="204"/>
      <c r="CS155" s="204"/>
      <c r="CT155" s="204"/>
      <c r="CU155" s="204"/>
      <c r="CV155" s="204"/>
      <c r="CW155" s="204"/>
      <c r="CX155" s="204"/>
      <c r="CY155" s="204"/>
      <c r="CZ155" s="204"/>
      <c r="DA155" s="204"/>
      <c r="DB155" s="204"/>
      <c r="DC155" s="204"/>
      <c r="DD155" s="204"/>
      <c r="DE155" s="204"/>
      <c r="DF155" s="76"/>
      <c r="DG155" s="69"/>
      <c r="DH155" s="69"/>
      <c r="DI155" s="36"/>
    </row>
    <row r="156" spans="1:113" ht="15.75">
      <c r="A156" s="199"/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  <c r="AS156" s="202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204"/>
      <c r="CN156" s="204"/>
      <c r="CO156" s="204"/>
      <c r="CP156" s="204"/>
      <c r="CQ156" s="204"/>
      <c r="CR156" s="204"/>
      <c r="CS156" s="204"/>
      <c r="CT156" s="204"/>
      <c r="CU156" s="204"/>
      <c r="CV156" s="204"/>
      <c r="CW156" s="204"/>
      <c r="CX156" s="204"/>
      <c r="CY156" s="204"/>
      <c r="CZ156" s="204"/>
      <c r="DA156" s="204"/>
      <c r="DB156" s="204"/>
      <c r="DC156" s="204"/>
      <c r="DD156" s="204"/>
      <c r="DE156" s="204"/>
      <c r="DF156" s="76"/>
      <c r="DG156" s="69"/>
      <c r="DH156" s="69"/>
      <c r="DI156" s="36"/>
    </row>
    <row r="157" spans="1:113" ht="15.75">
      <c r="A157" s="199"/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7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73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200"/>
      <c r="CM157" s="201"/>
      <c r="CN157" s="204"/>
      <c r="CO157" s="204"/>
      <c r="CP157" s="204"/>
      <c r="CQ157" s="204"/>
      <c r="CR157" s="204"/>
      <c r="CS157" s="204"/>
      <c r="CT157" s="204"/>
      <c r="CU157" s="204"/>
      <c r="CV157" s="204"/>
      <c r="CW157" s="204"/>
      <c r="CX157" s="204"/>
      <c r="CY157" s="204"/>
      <c r="CZ157" s="204"/>
      <c r="DA157" s="204"/>
      <c r="DB157" s="204"/>
      <c r="DC157" s="204"/>
      <c r="DD157" s="204"/>
      <c r="DE157" s="204"/>
      <c r="DF157" s="76"/>
      <c r="DG157" s="69"/>
      <c r="DH157" s="69"/>
      <c r="DI157" s="36"/>
    </row>
    <row r="158" spans="1:113" ht="15.75">
      <c r="A158" s="199"/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204"/>
      <c r="CN158" s="204"/>
      <c r="CO158" s="204"/>
      <c r="CP158" s="204"/>
      <c r="CQ158" s="204"/>
      <c r="CR158" s="204"/>
      <c r="CS158" s="204"/>
      <c r="CT158" s="204"/>
      <c r="CU158" s="204"/>
      <c r="CV158" s="204"/>
      <c r="CW158" s="204"/>
      <c r="CX158" s="204"/>
      <c r="CY158" s="204"/>
      <c r="CZ158" s="204"/>
      <c r="DA158" s="204"/>
      <c r="DB158" s="204"/>
      <c r="DC158" s="204"/>
      <c r="DD158" s="204"/>
      <c r="DE158" s="204"/>
      <c r="DF158" s="76"/>
      <c r="DG158" s="69"/>
      <c r="DH158" s="69"/>
      <c r="DI158" s="36"/>
    </row>
    <row r="159" spans="1:113" ht="15.75">
      <c r="A159" s="198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05"/>
      <c r="BO159" s="205"/>
      <c r="BP159" s="205"/>
      <c r="BQ159" s="205"/>
      <c r="BR159" s="205"/>
      <c r="BS159" s="205"/>
      <c r="BT159" s="205"/>
      <c r="BU159" s="205"/>
      <c r="BV159" s="205"/>
      <c r="BW159" s="205"/>
      <c r="BX159" s="205"/>
      <c r="BY159" s="205"/>
      <c r="BZ159" s="205"/>
      <c r="CA159" s="205"/>
      <c r="CB159" s="205"/>
      <c r="CC159" s="205"/>
      <c r="CD159" s="205"/>
      <c r="CE159" s="205"/>
      <c r="CF159" s="205"/>
      <c r="CG159" s="205"/>
      <c r="CH159" s="205"/>
      <c r="CI159" s="205"/>
      <c r="CJ159" s="205"/>
      <c r="CK159" s="205"/>
      <c r="CL159" s="205"/>
      <c r="CM159" s="205"/>
      <c r="CN159" s="205"/>
      <c r="CO159" s="205"/>
      <c r="CP159" s="205"/>
      <c r="CQ159" s="205"/>
      <c r="CR159" s="205"/>
      <c r="CS159" s="205"/>
      <c r="CT159" s="205"/>
      <c r="CU159" s="205"/>
      <c r="CV159" s="205"/>
      <c r="CW159" s="205"/>
      <c r="CX159" s="205"/>
      <c r="CY159" s="205"/>
      <c r="CZ159" s="205"/>
      <c r="DA159" s="205"/>
      <c r="DB159" s="205"/>
      <c r="DC159" s="205"/>
      <c r="DD159" s="205"/>
      <c r="DE159" s="205"/>
      <c r="DF159" s="76"/>
      <c r="DG159" s="69"/>
      <c r="DH159" s="69"/>
      <c r="DI159" s="36"/>
    </row>
    <row r="160" spans="1:113" ht="15.75">
      <c r="A160" s="199"/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  <c r="BC160" s="173"/>
      <c r="BD160" s="173"/>
      <c r="BE160" s="173"/>
      <c r="BF160" s="173"/>
      <c r="BG160" s="173"/>
      <c r="BH160" s="173"/>
      <c r="BI160" s="173"/>
      <c r="BJ160" s="173"/>
      <c r="BK160" s="173"/>
      <c r="BL160" s="173"/>
      <c r="BM160" s="173"/>
      <c r="BN160" s="173"/>
      <c r="BO160" s="173"/>
      <c r="BP160" s="173"/>
      <c r="BQ160" s="173"/>
      <c r="BR160" s="173"/>
      <c r="BS160" s="173"/>
      <c r="BT160" s="173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200"/>
      <c r="CM160" s="201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  <c r="DD160" s="160"/>
      <c r="DE160" s="160"/>
      <c r="DF160" s="81"/>
      <c r="DG160" s="69"/>
      <c r="DH160" s="69"/>
      <c r="DI160" s="36"/>
    </row>
    <row r="161" spans="1:113" ht="15.75">
      <c r="A161" s="199"/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202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160"/>
      <c r="CM161" s="160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  <c r="DD161" s="160"/>
      <c r="DE161" s="160"/>
      <c r="DF161" s="76"/>
      <c r="DG161" s="69"/>
      <c r="DH161" s="79"/>
      <c r="DI161" s="36"/>
    </row>
    <row r="162" spans="1:113" ht="15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11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173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200"/>
      <c r="CM162" s="201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  <c r="DD162" s="160"/>
      <c r="DE162" s="160"/>
      <c r="DF162" s="76"/>
      <c r="DG162" s="69"/>
      <c r="DH162" s="79"/>
      <c r="DI162" s="36"/>
    </row>
    <row r="163" spans="1:113" ht="15.75">
      <c r="A163" s="199"/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3"/>
      <c r="BC163" s="203"/>
      <c r="BD163" s="203"/>
      <c r="BE163" s="203"/>
      <c r="BF163" s="203"/>
      <c r="BG163" s="203"/>
      <c r="BH163" s="203"/>
      <c r="BI163" s="203"/>
      <c r="BJ163" s="203"/>
      <c r="BK163" s="203"/>
      <c r="BL163" s="203"/>
      <c r="BM163" s="203"/>
      <c r="BN163" s="203"/>
      <c r="BO163" s="203"/>
      <c r="BP163" s="203"/>
      <c r="BQ163" s="203"/>
      <c r="BR163" s="203"/>
      <c r="BS163" s="203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  <c r="DD163" s="160"/>
      <c r="DE163" s="160"/>
      <c r="DF163" s="76"/>
      <c r="DG163" s="69"/>
      <c r="DH163" s="79"/>
      <c r="DI163" s="36"/>
    </row>
    <row r="164" spans="1:113" ht="15.75">
      <c r="A164" s="199"/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7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73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200"/>
      <c r="CM164" s="201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  <c r="DD164" s="160"/>
      <c r="DE164" s="160"/>
      <c r="DF164" s="147"/>
      <c r="DG164" s="69"/>
      <c r="DH164" s="69"/>
      <c r="DI164" s="36"/>
    </row>
    <row r="165" spans="1:113" ht="15.75">
      <c r="A165" s="199"/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200"/>
      <c r="CM165" s="160"/>
      <c r="CN165" s="160"/>
      <c r="CO165" s="160"/>
      <c r="CP165" s="160"/>
      <c r="CQ165" s="160"/>
      <c r="CR165" s="160"/>
      <c r="CS165" s="160"/>
      <c r="CT165" s="160"/>
      <c r="CU165" s="160"/>
      <c r="CV165" s="160"/>
      <c r="CW165" s="160"/>
      <c r="CX165" s="160"/>
      <c r="CY165" s="160"/>
      <c r="CZ165" s="160"/>
      <c r="DA165" s="160"/>
      <c r="DB165" s="160"/>
      <c r="DC165" s="160"/>
      <c r="DD165" s="160"/>
      <c r="DE165" s="160"/>
      <c r="DF165" s="147"/>
      <c r="DG165" s="69"/>
      <c r="DH165" s="69"/>
      <c r="DI165" s="36"/>
    </row>
    <row r="166" spans="1:113" ht="15.75">
      <c r="A166" s="199"/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60"/>
      <c r="BU166" s="160"/>
      <c r="BV166" s="160"/>
      <c r="BW166" s="160"/>
      <c r="BX166" s="160"/>
      <c r="BY166" s="160"/>
      <c r="BZ166" s="160"/>
      <c r="CA166" s="160"/>
      <c r="CB166" s="160"/>
      <c r="CC166" s="160"/>
      <c r="CD166" s="160"/>
      <c r="CE166" s="160"/>
      <c r="CF166" s="160"/>
      <c r="CG166" s="160"/>
      <c r="CH166" s="160"/>
      <c r="CI166" s="160"/>
      <c r="CJ166" s="160"/>
      <c r="CK166" s="160"/>
      <c r="CL166" s="200"/>
      <c r="CM166" s="160"/>
      <c r="CN166" s="160"/>
      <c r="CO166" s="160"/>
      <c r="CP166" s="160"/>
      <c r="CQ166" s="160"/>
      <c r="CR166" s="160"/>
      <c r="CS166" s="160"/>
      <c r="CT166" s="160"/>
      <c r="CU166" s="160"/>
      <c r="CV166" s="160"/>
      <c r="CW166" s="160"/>
      <c r="CX166" s="160"/>
      <c r="CY166" s="160"/>
      <c r="CZ166" s="160"/>
      <c r="DA166" s="160"/>
      <c r="DB166" s="160"/>
      <c r="DC166" s="160"/>
      <c r="DD166" s="160"/>
      <c r="DE166" s="160"/>
      <c r="DF166" s="147"/>
      <c r="DG166" s="69"/>
      <c r="DH166" s="69"/>
      <c r="DI166" s="36"/>
    </row>
    <row r="167" spans="1:113" ht="15.75">
      <c r="A167" s="199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20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0"/>
      <c r="DD167" s="160"/>
      <c r="DE167" s="160"/>
      <c r="DF167" s="147"/>
      <c r="DG167" s="69"/>
      <c r="DH167" s="69"/>
      <c r="DI167" s="36"/>
    </row>
    <row r="168" spans="1:113" ht="15.75">
      <c r="A168" s="199"/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20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  <c r="DD168" s="160"/>
      <c r="DE168" s="160"/>
      <c r="DF168" s="147"/>
      <c r="DG168" s="69"/>
      <c r="DH168" s="69"/>
      <c r="DI168" s="36"/>
    </row>
    <row r="169" spans="1:113" ht="15.75">
      <c r="A169" s="199"/>
      <c r="B169" s="199"/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203"/>
      <c r="AT169" s="203"/>
      <c r="AU169" s="203"/>
      <c r="AV169" s="203"/>
      <c r="AW169" s="203"/>
      <c r="AX169" s="203"/>
      <c r="AY169" s="203"/>
      <c r="AZ169" s="203"/>
      <c r="BA169" s="203"/>
      <c r="BB169" s="203"/>
      <c r="BC169" s="203"/>
      <c r="BD169" s="203"/>
      <c r="BE169" s="203"/>
      <c r="BF169" s="203"/>
      <c r="BG169" s="203"/>
      <c r="BH169" s="203"/>
      <c r="BI169" s="203"/>
      <c r="BJ169" s="203"/>
      <c r="BK169" s="203"/>
      <c r="BL169" s="203"/>
      <c r="BM169" s="203"/>
      <c r="BN169" s="203"/>
      <c r="BO169" s="203"/>
      <c r="BP169" s="203"/>
      <c r="BQ169" s="203"/>
      <c r="BR169" s="203"/>
      <c r="BS169" s="203"/>
      <c r="BT169" s="173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33"/>
      <c r="CM169" s="201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  <c r="DD169" s="160"/>
      <c r="DE169" s="160"/>
      <c r="DF169" s="24"/>
      <c r="DG169" s="69"/>
      <c r="DH169" s="69"/>
      <c r="DI169" s="36"/>
    </row>
    <row r="170" spans="1:113" ht="15.75">
      <c r="A170" s="199"/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203"/>
      <c r="AT170" s="203"/>
      <c r="AU170" s="203"/>
      <c r="AV170" s="203"/>
      <c r="AW170" s="203"/>
      <c r="AX170" s="203"/>
      <c r="AY170" s="203"/>
      <c r="AZ170" s="203"/>
      <c r="BA170" s="203"/>
      <c r="BB170" s="203"/>
      <c r="BC170" s="203"/>
      <c r="BD170" s="203"/>
      <c r="BE170" s="203"/>
      <c r="BF170" s="203"/>
      <c r="BG170" s="203"/>
      <c r="BH170" s="203"/>
      <c r="BI170" s="203"/>
      <c r="BJ170" s="203"/>
      <c r="BK170" s="203"/>
      <c r="BL170" s="203"/>
      <c r="BM170" s="203"/>
      <c r="BN170" s="203"/>
      <c r="BO170" s="203"/>
      <c r="BP170" s="203"/>
      <c r="BQ170" s="203"/>
      <c r="BR170" s="203"/>
      <c r="BS170" s="203"/>
      <c r="BT170" s="173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33"/>
      <c r="CM170" s="201"/>
      <c r="CN170" s="201"/>
      <c r="CO170" s="201"/>
      <c r="CP170" s="201"/>
      <c r="CQ170" s="201"/>
      <c r="CR170" s="201"/>
      <c r="CS170" s="201"/>
      <c r="CT170" s="201"/>
      <c r="CU170" s="201"/>
      <c r="CV170" s="201"/>
      <c r="CW170" s="201"/>
      <c r="CX170" s="201"/>
      <c r="CY170" s="201"/>
      <c r="CZ170" s="201"/>
      <c r="DA170" s="201"/>
      <c r="DB170" s="201"/>
      <c r="DC170" s="201"/>
      <c r="DD170" s="201"/>
      <c r="DE170" s="201"/>
      <c r="DF170" s="24"/>
      <c r="DG170" s="69"/>
      <c r="DH170" s="69"/>
      <c r="DI170" s="36"/>
    </row>
    <row r="171" spans="1:113" ht="15.75">
      <c r="A171" s="199"/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203"/>
      <c r="AT171" s="203"/>
      <c r="AU171" s="203"/>
      <c r="AV171" s="203"/>
      <c r="AW171" s="203"/>
      <c r="AX171" s="203"/>
      <c r="AY171" s="203"/>
      <c r="AZ171" s="203"/>
      <c r="BA171" s="203"/>
      <c r="BB171" s="203"/>
      <c r="BC171" s="203"/>
      <c r="BD171" s="203"/>
      <c r="BE171" s="203"/>
      <c r="BF171" s="203"/>
      <c r="BG171" s="203"/>
      <c r="BH171" s="203"/>
      <c r="BI171" s="203"/>
      <c r="BJ171" s="203"/>
      <c r="BK171" s="203"/>
      <c r="BL171" s="203"/>
      <c r="BM171" s="203"/>
      <c r="BN171" s="203"/>
      <c r="BO171" s="203"/>
      <c r="BP171" s="203"/>
      <c r="BQ171" s="203"/>
      <c r="BR171" s="203"/>
      <c r="BS171" s="203"/>
      <c r="BT171" s="173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33"/>
      <c r="CM171" s="201"/>
      <c r="CN171" s="201"/>
      <c r="CO171" s="201"/>
      <c r="CP171" s="201"/>
      <c r="CQ171" s="201"/>
      <c r="CR171" s="201"/>
      <c r="CS171" s="201"/>
      <c r="CT171" s="201"/>
      <c r="CU171" s="201"/>
      <c r="CV171" s="201"/>
      <c r="CW171" s="201"/>
      <c r="CX171" s="201"/>
      <c r="CY171" s="201"/>
      <c r="CZ171" s="201"/>
      <c r="DA171" s="201"/>
      <c r="DB171" s="201"/>
      <c r="DC171" s="201"/>
      <c r="DD171" s="201"/>
      <c r="DE171" s="201"/>
      <c r="DF171" s="24"/>
      <c r="DG171" s="69"/>
      <c r="DH171" s="69"/>
      <c r="DI171" s="36"/>
    </row>
    <row r="172" spans="1:113" ht="15.75">
      <c r="A172" s="199"/>
      <c r="B172" s="199"/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203"/>
      <c r="AT172" s="203"/>
      <c r="AU172" s="203"/>
      <c r="AV172" s="203"/>
      <c r="AW172" s="203"/>
      <c r="AX172" s="203"/>
      <c r="AY172" s="203"/>
      <c r="AZ172" s="203"/>
      <c r="BA172" s="203"/>
      <c r="BB172" s="203"/>
      <c r="BC172" s="203"/>
      <c r="BD172" s="203"/>
      <c r="BE172" s="203"/>
      <c r="BF172" s="203"/>
      <c r="BG172" s="203"/>
      <c r="BH172" s="203"/>
      <c r="BI172" s="203"/>
      <c r="BJ172" s="203"/>
      <c r="BK172" s="203"/>
      <c r="BL172" s="203"/>
      <c r="BM172" s="203"/>
      <c r="BN172" s="203"/>
      <c r="BO172" s="203"/>
      <c r="BP172" s="203"/>
      <c r="BQ172" s="203"/>
      <c r="BR172" s="203"/>
      <c r="BS172" s="203"/>
      <c r="BT172" s="173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33"/>
      <c r="CM172" s="201"/>
      <c r="CN172" s="201"/>
      <c r="CO172" s="201"/>
      <c r="CP172" s="201"/>
      <c r="CQ172" s="201"/>
      <c r="CR172" s="201"/>
      <c r="CS172" s="201"/>
      <c r="CT172" s="201"/>
      <c r="CU172" s="201"/>
      <c r="CV172" s="201"/>
      <c r="CW172" s="201"/>
      <c r="CX172" s="201"/>
      <c r="CY172" s="201"/>
      <c r="CZ172" s="201"/>
      <c r="DA172" s="201"/>
      <c r="DB172" s="201"/>
      <c r="DC172" s="201"/>
      <c r="DD172" s="201"/>
      <c r="DE172" s="201"/>
      <c r="DF172" s="24"/>
      <c r="DG172" s="69"/>
      <c r="DH172" s="69"/>
      <c r="DI172" s="36"/>
    </row>
    <row r="173" spans="1:113" ht="15.75">
      <c r="A173" s="199"/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203"/>
      <c r="AT173" s="203"/>
      <c r="AU173" s="203"/>
      <c r="AV173" s="203"/>
      <c r="AW173" s="203"/>
      <c r="AX173" s="203"/>
      <c r="AY173" s="203"/>
      <c r="AZ173" s="203"/>
      <c r="BA173" s="203"/>
      <c r="BB173" s="203"/>
      <c r="BC173" s="203"/>
      <c r="BD173" s="203"/>
      <c r="BE173" s="203"/>
      <c r="BF173" s="203"/>
      <c r="BG173" s="203"/>
      <c r="BH173" s="203"/>
      <c r="BI173" s="203"/>
      <c r="BJ173" s="203"/>
      <c r="BK173" s="203"/>
      <c r="BL173" s="203"/>
      <c r="BM173" s="203"/>
      <c r="BN173" s="203"/>
      <c r="BO173" s="203"/>
      <c r="BP173" s="203"/>
      <c r="BQ173" s="203"/>
      <c r="BR173" s="203"/>
      <c r="BS173" s="203"/>
      <c r="BT173" s="173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33"/>
      <c r="CM173" s="201"/>
      <c r="CN173" s="201"/>
      <c r="CO173" s="201"/>
      <c r="CP173" s="201"/>
      <c r="CQ173" s="201"/>
      <c r="CR173" s="201"/>
      <c r="CS173" s="201"/>
      <c r="CT173" s="201"/>
      <c r="CU173" s="201"/>
      <c r="CV173" s="201"/>
      <c r="CW173" s="201"/>
      <c r="CX173" s="201"/>
      <c r="CY173" s="201"/>
      <c r="CZ173" s="201"/>
      <c r="DA173" s="201"/>
      <c r="DB173" s="201"/>
      <c r="DC173" s="201"/>
      <c r="DD173" s="201"/>
      <c r="DE173" s="201"/>
      <c r="DF173" s="24"/>
      <c r="DG173" s="69"/>
      <c r="DH173" s="69"/>
      <c r="DI173" s="36"/>
    </row>
    <row r="174" spans="1:113" ht="15.75">
      <c r="A174" s="199"/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7"/>
      <c r="BQ174" s="197"/>
      <c r="BR174" s="197"/>
      <c r="BS174" s="197"/>
      <c r="BT174" s="173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33"/>
      <c r="CM174" s="201"/>
      <c r="CN174" s="201"/>
      <c r="CO174" s="201"/>
      <c r="CP174" s="201"/>
      <c r="CQ174" s="201"/>
      <c r="CR174" s="201"/>
      <c r="CS174" s="201"/>
      <c r="CT174" s="201"/>
      <c r="CU174" s="201"/>
      <c r="CV174" s="201"/>
      <c r="CW174" s="201"/>
      <c r="CX174" s="201"/>
      <c r="CY174" s="201"/>
      <c r="CZ174" s="201"/>
      <c r="DA174" s="201"/>
      <c r="DB174" s="201"/>
      <c r="DC174" s="201"/>
      <c r="DD174" s="201"/>
      <c r="DE174" s="201"/>
      <c r="DF174" s="24"/>
      <c r="DG174" s="69"/>
      <c r="DH174" s="69"/>
      <c r="DI174" s="36"/>
    </row>
    <row r="175" spans="1:113" ht="15.75">
      <c r="A175" s="199"/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7"/>
      <c r="BC175" s="197"/>
      <c r="BD175" s="197"/>
      <c r="BE175" s="197"/>
      <c r="BF175" s="197"/>
      <c r="BG175" s="197"/>
      <c r="BH175" s="197"/>
      <c r="BI175" s="197"/>
      <c r="BJ175" s="197"/>
      <c r="BK175" s="197"/>
      <c r="BL175" s="197"/>
      <c r="BM175" s="197"/>
      <c r="BN175" s="197"/>
      <c r="BO175" s="197"/>
      <c r="BP175" s="197"/>
      <c r="BQ175" s="197"/>
      <c r="BR175" s="197"/>
      <c r="BS175" s="197"/>
      <c r="BT175" s="173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33"/>
      <c r="CM175" s="201"/>
      <c r="CN175" s="201"/>
      <c r="CO175" s="201"/>
      <c r="CP175" s="201"/>
      <c r="CQ175" s="201"/>
      <c r="CR175" s="201"/>
      <c r="CS175" s="201"/>
      <c r="CT175" s="201"/>
      <c r="CU175" s="201"/>
      <c r="CV175" s="201"/>
      <c r="CW175" s="201"/>
      <c r="CX175" s="201"/>
      <c r="CY175" s="201"/>
      <c r="CZ175" s="201"/>
      <c r="DA175" s="201"/>
      <c r="DB175" s="201"/>
      <c r="DC175" s="201"/>
      <c r="DD175" s="201"/>
      <c r="DE175" s="201"/>
      <c r="DF175" s="24"/>
      <c r="DG175" s="69"/>
      <c r="DH175" s="69"/>
      <c r="DI175" s="36"/>
    </row>
    <row r="176" spans="1:113" ht="15.75">
      <c r="A176" s="199"/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203"/>
      <c r="AT176" s="203"/>
      <c r="AU176" s="203"/>
      <c r="AV176" s="203"/>
      <c r="AW176" s="203"/>
      <c r="AX176" s="203"/>
      <c r="AY176" s="203"/>
      <c r="AZ176" s="203"/>
      <c r="BA176" s="203"/>
      <c r="BB176" s="203"/>
      <c r="BC176" s="203"/>
      <c r="BD176" s="203"/>
      <c r="BE176" s="203"/>
      <c r="BF176" s="203"/>
      <c r="BG176" s="203"/>
      <c r="BH176" s="203"/>
      <c r="BI176" s="203"/>
      <c r="BJ176" s="203"/>
      <c r="BK176" s="203"/>
      <c r="BL176" s="203"/>
      <c r="BM176" s="203"/>
      <c r="BN176" s="203"/>
      <c r="BO176" s="203"/>
      <c r="BP176" s="203"/>
      <c r="BQ176" s="203"/>
      <c r="BR176" s="203"/>
      <c r="BS176" s="203"/>
      <c r="BT176" s="173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  <c r="CK176" s="160"/>
      <c r="CL176" s="33"/>
      <c r="CM176" s="201"/>
      <c r="CN176" s="201"/>
      <c r="CO176" s="201"/>
      <c r="CP176" s="201"/>
      <c r="CQ176" s="201"/>
      <c r="CR176" s="201"/>
      <c r="CS176" s="201"/>
      <c r="CT176" s="201"/>
      <c r="CU176" s="201"/>
      <c r="CV176" s="201"/>
      <c r="CW176" s="201"/>
      <c r="CX176" s="201"/>
      <c r="CY176" s="201"/>
      <c r="CZ176" s="201"/>
      <c r="DA176" s="201"/>
      <c r="DB176" s="201"/>
      <c r="DC176" s="201"/>
      <c r="DD176" s="201"/>
      <c r="DE176" s="201"/>
      <c r="DF176" s="24"/>
      <c r="DG176" s="69"/>
      <c r="DH176" s="69"/>
      <c r="DI176" s="36"/>
    </row>
    <row r="177" spans="1:113" ht="15.75">
      <c r="A177" s="198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0"/>
      <c r="BW177" s="160"/>
      <c r="BX177" s="160"/>
      <c r="BY177" s="160"/>
      <c r="BZ177" s="160"/>
      <c r="CA177" s="160"/>
      <c r="CB177" s="160"/>
      <c r="CC177" s="160"/>
      <c r="CD177" s="160"/>
      <c r="CE177" s="160"/>
      <c r="CF177" s="160"/>
      <c r="CG177" s="160"/>
      <c r="CH177" s="160"/>
      <c r="CI177" s="160"/>
      <c r="CJ177" s="160"/>
      <c r="CK177" s="160"/>
      <c r="CL177" s="160"/>
      <c r="CM177" s="160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160"/>
      <c r="DA177" s="160"/>
      <c r="DB177" s="160"/>
      <c r="DC177" s="160"/>
      <c r="DD177" s="160"/>
      <c r="DE177" s="160"/>
      <c r="DF177" s="76"/>
      <c r="DG177" s="69"/>
      <c r="DH177" s="69"/>
      <c r="DI177" s="36"/>
    </row>
    <row r="178" spans="1:113" ht="15.75">
      <c r="A178" s="199"/>
      <c r="B178" s="199"/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  <c r="AS178" s="173"/>
      <c r="AT178" s="173"/>
      <c r="AU178" s="173"/>
      <c r="AV178" s="173"/>
      <c r="AW178" s="173"/>
      <c r="AX178" s="173"/>
      <c r="AY178" s="173"/>
      <c r="AZ178" s="173"/>
      <c r="BA178" s="173"/>
      <c r="BB178" s="173"/>
      <c r="BC178" s="173"/>
      <c r="BD178" s="173"/>
      <c r="BE178" s="173"/>
      <c r="BF178" s="173"/>
      <c r="BG178" s="173"/>
      <c r="BH178" s="173"/>
      <c r="BI178" s="173"/>
      <c r="BJ178" s="173"/>
      <c r="BK178" s="173"/>
      <c r="BL178" s="173"/>
      <c r="BM178" s="173"/>
      <c r="BN178" s="173"/>
      <c r="BO178" s="173"/>
      <c r="BP178" s="173"/>
      <c r="BQ178" s="173"/>
      <c r="BR178" s="173"/>
      <c r="BS178" s="173"/>
      <c r="BT178" s="173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  <c r="CL178" s="200"/>
      <c r="CM178" s="201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60"/>
      <c r="DD178" s="160"/>
      <c r="DE178" s="160"/>
      <c r="DF178" s="76"/>
      <c r="DG178" s="69"/>
      <c r="DH178" s="69"/>
      <c r="DI178" s="36"/>
    </row>
    <row r="179" spans="1:113" ht="15.75">
      <c r="A179" s="199"/>
      <c r="B179" s="199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202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  <c r="BO179" s="160"/>
      <c r="BP179" s="160"/>
      <c r="BQ179" s="160"/>
      <c r="BR179" s="160"/>
      <c r="BS179" s="160"/>
      <c r="BT179" s="160"/>
      <c r="BU179" s="160"/>
      <c r="BV179" s="160"/>
      <c r="BW179" s="160"/>
      <c r="BX179" s="160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  <c r="CL179" s="160"/>
      <c r="CM179" s="160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  <c r="DD179" s="160"/>
      <c r="DE179" s="160"/>
      <c r="DF179" s="76"/>
      <c r="DG179" s="69"/>
      <c r="DH179" s="79"/>
      <c r="DI179" s="36"/>
    </row>
    <row r="180" spans="1:113" ht="15.75">
      <c r="A180" s="198"/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  <c r="AR180" s="198"/>
      <c r="AS180" s="198"/>
      <c r="AT180" s="198"/>
      <c r="AU180" s="198"/>
      <c r="AV180" s="198"/>
      <c r="AW180" s="198"/>
      <c r="AX180" s="198"/>
      <c r="AY180" s="198"/>
      <c r="AZ180" s="19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  <c r="BZ180" s="198"/>
      <c r="CA180" s="198"/>
      <c r="CB180" s="198"/>
      <c r="CC180" s="198"/>
      <c r="CD180" s="198"/>
      <c r="CE180" s="198"/>
      <c r="CF180" s="198"/>
      <c r="CG180" s="198"/>
      <c r="CH180" s="198"/>
      <c r="CI180" s="198"/>
      <c r="CJ180" s="198"/>
      <c r="CK180" s="198"/>
      <c r="CL180" s="198"/>
      <c r="CM180" s="198"/>
      <c r="CN180" s="198"/>
      <c r="CO180" s="198"/>
      <c r="CP180" s="198"/>
      <c r="CQ180" s="198"/>
      <c r="CR180" s="198"/>
      <c r="CS180" s="198"/>
      <c r="CT180" s="198"/>
      <c r="CU180" s="198"/>
      <c r="CV180" s="198"/>
      <c r="CW180" s="198"/>
      <c r="CX180" s="198"/>
      <c r="CY180" s="198"/>
      <c r="CZ180" s="198"/>
      <c r="DA180" s="198"/>
      <c r="DB180" s="198"/>
      <c r="DC180" s="198"/>
      <c r="DD180" s="198"/>
      <c r="DE180" s="198"/>
      <c r="DF180" s="76"/>
      <c r="DG180" s="69"/>
      <c r="DH180" s="69"/>
      <c r="DI180" s="36"/>
    </row>
    <row r="181" spans="1:113" ht="15.75">
      <c r="A181" s="199"/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7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73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200"/>
      <c r="CM181" s="201"/>
      <c r="CN181" s="204"/>
      <c r="CO181" s="204"/>
      <c r="CP181" s="204"/>
      <c r="CQ181" s="204"/>
      <c r="CR181" s="204"/>
      <c r="CS181" s="204"/>
      <c r="CT181" s="204"/>
      <c r="CU181" s="204"/>
      <c r="CV181" s="204"/>
      <c r="CW181" s="204"/>
      <c r="CX181" s="204"/>
      <c r="CY181" s="204"/>
      <c r="CZ181" s="204"/>
      <c r="DA181" s="204"/>
      <c r="DB181" s="204"/>
      <c r="DC181" s="204"/>
      <c r="DD181" s="204"/>
      <c r="DE181" s="204"/>
      <c r="DF181" s="81"/>
      <c r="DG181" s="69"/>
      <c r="DH181" s="69"/>
      <c r="DI181" s="36"/>
    </row>
    <row r="182" spans="1:113" ht="15.75">
      <c r="A182" s="199"/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204"/>
      <c r="CN182" s="204"/>
      <c r="CO182" s="204"/>
      <c r="CP182" s="204"/>
      <c r="CQ182" s="204"/>
      <c r="CR182" s="204"/>
      <c r="CS182" s="204"/>
      <c r="CT182" s="204"/>
      <c r="CU182" s="204"/>
      <c r="CV182" s="204"/>
      <c r="CW182" s="204"/>
      <c r="CX182" s="204"/>
      <c r="CY182" s="204"/>
      <c r="CZ182" s="204"/>
      <c r="DA182" s="204"/>
      <c r="DB182" s="204"/>
      <c r="DC182" s="204"/>
      <c r="DD182" s="204"/>
      <c r="DE182" s="204"/>
      <c r="DF182" s="76"/>
      <c r="DG182" s="69"/>
      <c r="DH182" s="69"/>
      <c r="DI182" s="36"/>
    </row>
    <row r="183" spans="1:113" ht="15.75">
      <c r="A183" s="199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197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73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200"/>
      <c r="CM183" s="201"/>
      <c r="CN183" s="204"/>
      <c r="CO183" s="204"/>
      <c r="CP183" s="204"/>
      <c r="CQ183" s="204"/>
      <c r="CR183" s="204"/>
      <c r="CS183" s="204"/>
      <c r="CT183" s="204"/>
      <c r="CU183" s="204"/>
      <c r="CV183" s="204"/>
      <c r="CW183" s="204"/>
      <c r="CX183" s="204"/>
      <c r="CY183" s="204"/>
      <c r="CZ183" s="204"/>
      <c r="DA183" s="204"/>
      <c r="DB183" s="204"/>
      <c r="DC183" s="204"/>
      <c r="DD183" s="204"/>
      <c r="DE183" s="204"/>
      <c r="DF183" s="76"/>
      <c r="DG183" s="69"/>
      <c r="DH183" s="79"/>
      <c r="DI183" s="36"/>
    </row>
    <row r="184" spans="1:113" ht="15.75">
      <c r="A184" s="206"/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204"/>
      <c r="CN184" s="204"/>
      <c r="CO184" s="204"/>
      <c r="CP184" s="204"/>
      <c r="CQ184" s="204"/>
      <c r="CR184" s="204"/>
      <c r="CS184" s="204"/>
      <c r="CT184" s="204"/>
      <c r="CU184" s="204"/>
      <c r="CV184" s="204"/>
      <c r="CW184" s="204"/>
      <c r="CX184" s="204"/>
      <c r="CY184" s="204"/>
      <c r="CZ184" s="204"/>
      <c r="DA184" s="204"/>
      <c r="DB184" s="204"/>
      <c r="DC184" s="204"/>
      <c r="DD184" s="204"/>
      <c r="DE184" s="204"/>
      <c r="DF184" s="76"/>
      <c r="DG184" s="69"/>
      <c r="DH184" s="69"/>
      <c r="DI184" s="36"/>
    </row>
    <row r="185" spans="1:113" ht="15.75">
      <c r="A185" s="198"/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05"/>
      <c r="BO185" s="205"/>
      <c r="BP185" s="205"/>
      <c r="BQ185" s="205"/>
      <c r="BR185" s="205"/>
      <c r="BS185" s="205"/>
      <c r="BT185" s="205"/>
      <c r="BU185" s="205"/>
      <c r="BV185" s="205"/>
      <c r="BW185" s="205"/>
      <c r="BX185" s="205"/>
      <c r="BY185" s="205"/>
      <c r="BZ185" s="205"/>
      <c r="CA185" s="205"/>
      <c r="CB185" s="205"/>
      <c r="CC185" s="205"/>
      <c r="CD185" s="205"/>
      <c r="CE185" s="205"/>
      <c r="CF185" s="205"/>
      <c r="CG185" s="205"/>
      <c r="CH185" s="205"/>
      <c r="CI185" s="205"/>
      <c r="CJ185" s="205"/>
      <c r="CK185" s="205"/>
      <c r="CL185" s="205"/>
      <c r="CM185" s="205"/>
      <c r="CN185" s="205"/>
      <c r="CO185" s="205"/>
      <c r="CP185" s="205"/>
      <c r="CQ185" s="205"/>
      <c r="CR185" s="205"/>
      <c r="CS185" s="205"/>
      <c r="CT185" s="205"/>
      <c r="CU185" s="205"/>
      <c r="CV185" s="205"/>
      <c r="CW185" s="205"/>
      <c r="CX185" s="205"/>
      <c r="CY185" s="205"/>
      <c r="CZ185" s="205"/>
      <c r="DA185" s="205"/>
      <c r="DB185" s="205"/>
      <c r="DC185" s="205"/>
      <c r="DD185" s="205"/>
      <c r="DE185" s="205"/>
      <c r="DF185" s="76"/>
      <c r="DG185" s="69"/>
      <c r="DH185" s="69"/>
      <c r="DI185" s="36"/>
    </row>
    <row r="186" spans="1:113" ht="15.75">
      <c r="A186" s="199"/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7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73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200"/>
      <c r="CM186" s="201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81"/>
      <c r="DG186" s="69"/>
      <c r="DH186" s="69"/>
      <c r="DI186" s="36"/>
    </row>
    <row r="187" spans="1:113" ht="15.75">
      <c r="A187" s="199"/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  <c r="DD187" s="160"/>
      <c r="DE187" s="160"/>
      <c r="DF187" s="76"/>
      <c r="DG187" s="69"/>
      <c r="DH187" s="79"/>
      <c r="DI187" s="36"/>
    </row>
    <row r="188" spans="1:113" ht="15.75">
      <c r="A188" s="198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76"/>
      <c r="DG188" s="69"/>
      <c r="DH188" s="79"/>
      <c r="DI188" s="36"/>
    </row>
    <row r="189" spans="1:113" ht="15.75">
      <c r="A189" s="199"/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173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73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33"/>
      <c r="CM189" s="207"/>
      <c r="CN189" s="160"/>
      <c r="CO189" s="160"/>
      <c r="CP189" s="160"/>
      <c r="CQ189" s="160"/>
      <c r="CR189" s="160"/>
      <c r="CS189" s="160"/>
      <c r="CT189" s="160"/>
      <c r="CU189" s="160"/>
      <c r="CV189" s="160"/>
      <c r="CW189" s="160"/>
      <c r="CX189" s="160"/>
      <c r="CY189" s="160"/>
      <c r="CZ189" s="160"/>
      <c r="DA189" s="160"/>
      <c r="DB189" s="160"/>
      <c r="DC189" s="160"/>
      <c r="DD189" s="160"/>
      <c r="DE189" s="160"/>
      <c r="DF189" s="76"/>
      <c r="DG189" s="69"/>
      <c r="DH189" s="79"/>
      <c r="DI189" s="36"/>
    </row>
    <row r="190" spans="1:113" ht="15.75">
      <c r="A190" s="198"/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7"/>
      <c r="AW190" s="197"/>
      <c r="AX190" s="197"/>
      <c r="AY190" s="197"/>
      <c r="AZ190" s="197"/>
      <c r="BA190" s="197"/>
      <c r="BB190" s="197"/>
      <c r="BC190" s="197"/>
      <c r="BD190" s="197"/>
      <c r="BE190" s="197"/>
      <c r="BF190" s="197"/>
      <c r="BG190" s="197"/>
      <c r="BH190" s="197"/>
      <c r="BI190" s="197"/>
      <c r="BJ190" s="197"/>
      <c r="BK190" s="197"/>
      <c r="BL190" s="197"/>
      <c r="BM190" s="197"/>
      <c r="BN190" s="197"/>
      <c r="BO190" s="197"/>
      <c r="BP190" s="197"/>
      <c r="BQ190" s="197"/>
      <c r="BR190" s="197"/>
      <c r="BS190" s="197"/>
      <c r="BT190" s="197"/>
      <c r="BU190" s="197"/>
      <c r="BV190" s="197"/>
      <c r="BW190" s="197"/>
      <c r="BX190" s="197"/>
      <c r="BY190" s="197"/>
      <c r="BZ190" s="197"/>
      <c r="CA190" s="197"/>
      <c r="CB190" s="197"/>
      <c r="CC190" s="197"/>
      <c r="CD190" s="197"/>
      <c r="CE190" s="197"/>
      <c r="CF190" s="197"/>
      <c r="CG190" s="197"/>
      <c r="CH190" s="197"/>
      <c r="CI190" s="197"/>
      <c r="CJ190" s="197"/>
      <c r="CK190" s="197"/>
      <c r="CL190" s="197"/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  <c r="DB190" s="197"/>
      <c r="DC190" s="197"/>
      <c r="DD190" s="197"/>
      <c r="DE190" s="197"/>
      <c r="DF190" s="76"/>
      <c r="DG190" s="68"/>
      <c r="DH190" s="68"/>
      <c r="DI190" s="36"/>
    </row>
    <row r="191" spans="1:113" ht="15.75">
      <c r="A191" s="197"/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3"/>
      <c r="BH191" s="173"/>
      <c r="BI191" s="173"/>
      <c r="BJ191" s="173"/>
      <c r="BK191" s="173"/>
      <c r="BL191" s="173"/>
      <c r="BM191" s="173"/>
      <c r="BN191" s="173"/>
      <c r="BO191" s="173"/>
      <c r="BP191" s="173"/>
      <c r="BQ191" s="173"/>
      <c r="BR191" s="173"/>
      <c r="BS191" s="173"/>
      <c r="BT191" s="173"/>
      <c r="BU191" s="173"/>
      <c r="BV191" s="173"/>
      <c r="BW191" s="173"/>
      <c r="BX191" s="173"/>
      <c r="BY191" s="173"/>
      <c r="BZ191" s="173"/>
      <c r="CA191" s="173"/>
      <c r="CB191" s="173"/>
      <c r="CC191" s="173"/>
      <c r="CD191" s="173"/>
      <c r="CE191" s="173"/>
      <c r="CF191" s="173"/>
      <c r="CG191" s="173"/>
      <c r="CH191" s="173"/>
      <c r="CI191" s="173"/>
      <c r="CJ191" s="173"/>
      <c r="CK191" s="173"/>
      <c r="CL191" s="33"/>
      <c r="CM191" s="207"/>
      <c r="CN191" s="207"/>
      <c r="CO191" s="207"/>
      <c r="CP191" s="207"/>
      <c r="CQ191" s="207"/>
      <c r="CR191" s="207"/>
      <c r="CS191" s="207"/>
      <c r="CT191" s="207"/>
      <c r="CU191" s="207"/>
      <c r="CV191" s="207"/>
      <c r="CW191" s="207"/>
      <c r="CX191" s="207"/>
      <c r="CY191" s="207"/>
      <c r="CZ191" s="207"/>
      <c r="DA191" s="207"/>
      <c r="DB191" s="207"/>
      <c r="DC191" s="207"/>
      <c r="DD191" s="207"/>
      <c r="DE191" s="207"/>
      <c r="DF191" s="76"/>
      <c r="DG191" s="68"/>
      <c r="DH191" s="68"/>
      <c r="DI191" s="36"/>
    </row>
    <row r="192" spans="1:113" ht="15.75">
      <c r="A192" s="197"/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173"/>
      <c r="AT192" s="173"/>
      <c r="AU192" s="173"/>
      <c r="AV192" s="173"/>
      <c r="AW192" s="173"/>
      <c r="AX192" s="173"/>
      <c r="AY192" s="173"/>
      <c r="AZ192" s="173"/>
      <c r="BA192" s="173"/>
      <c r="BB192" s="173"/>
      <c r="BC192" s="173"/>
      <c r="BD192" s="173"/>
      <c r="BE192" s="173"/>
      <c r="BF192" s="173"/>
      <c r="BG192" s="173"/>
      <c r="BH192" s="173"/>
      <c r="BI192" s="173"/>
      <c r="BJ192" s="173"/>
      <c r="BK192" s="173"/>
      <c r="BL192" s="173"/>
      <c r="BM192" s="173"/>
      <c r="BN192" s="173"/>
      <c r="BO192" s="173"/>
      <c r="BP192" s="173"/>
      <c r="BQ192" s="173"/>
      <c r="BR192" s="173"/>
      <c r="BS192" s="173"/>
      <c r="BT192" s="173"/>
      <c r="BU192" s="173"/>
      <c r="BV192" s="173"/>
      <c r="BW192" s="173"/>
      <c r="BX192" s="173"/>
      <c r="BY192" s="173"/>
      <c r="BZ192" s="173"/>
      <c r="CA192" s="173"/>
      <c r="CB192" s="173"/>
      <c r="CC192" s="173"/>
      <c r="CD192" s="173"/>
      <c r="CE192" s="173"/>
      <c r="CF192" s="173"/>
      <c r="CG192" s="173"/>
      <c r="CH192" s="173"/>
      <c r="CI192" s="173"/>
      <c r="CJ192" s="173"/>
      <c r="CK192" s="173"/>
      <c r="CL192" s="33"/>
      <c r="CM192" s="82"/>
      <c r="CN192" s="173"/>
      <c r="CO192" s="173"/>
      <c r="CP192" s="173"/>
      <c r="CQ192" s="173"/>
      <c r="CR192" s="173"/>
      <c r="CS192" s="173"/>
      <c r="CT192" s="173"/>
      <c r="CU192" s="173"/>
      <c r="CV192" s="173"/>
      <c r="CW192" s="173"/>
      <c r="CX192" s="173"/>
      <c r="CY192" s="173"/>
      <c r="CZ192" s="173"/>
      <c r="DA192" s="173"/>
      <c r="DB192" s="173"/>
      <c r="DC192" s="173"/>
      <c r="DD192" s="173"/>
      <c r="DE192" s="173"/>
      <c r="DF192" s="76"/>
      <c r="DG192" s="68"/>
      <c r="DH192" s="68"/>
      <c r="DI192" s="36"/>
    </row>
    <row r="193" spans="1:113" ht="15.75">
      <c r="A193" s="197"/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173"/>
      <c r="AT193" s="173"/>
      <c r="AU193" s="173"/>
      <c r="AV193" s="173"/>
      <c r="AW193" s="173"/>
      <c r="AX193" s="173"/>
      <c r="AY193" s="173"/>
      <c r="AZ193" s="173"/>
      <c r="BA193" s="173"/>
      <c r="BB193" s="173"/>
      <c r="BC193" s="173"/>
      <c r="BD193" s="173"/>
      <c r="BE193" s="173"/>
      <c r="BF193" s="173"/>
      <c r="BG193" s="173"/>
      <c r="BH193" s="173"/>
      <c r="BI193" s="173"/>
      <c r="BJ193" s="173"/>
      <c r="BK193" s="173"/>
      <c r="BL193" s="173"/>
      <c r="BM193" s="173"/>
      <c r="BN193" s="173"/>
      <c r="BO193" s="173"/>
      <c r="BP193" s="173"/>
      <c r="BQ193" s="173"/>
      <c r="BR193" s="173"/>
      <c r="BS193" s="173"/>
      <c r="BT193" s="173"/>
      <c r="BU193" s="173"/>
      <c r="BV193" s="173"/>
      <c r="BW193" s="173"/>
      <c r="BX193" s="173"/>
      <c r="BY193" s="173"/>
      <c r="BZ193" s="173"/>
      <c r="CA193" s="173"/>
      <c r="CB193" s="173"/>
      <c r="CC193" s="173"/>
      <c r="CD193" s="173"/>
      <c r="CE193" s="173"/>
      <c r="CF193" s="173"/>
      <c r="CG193" s="173"/>
      <c r="CH193" s="173"/>
      <c r="CI193" s="173"/>
      <c r="CJ193" s="173"/>
      <c r="CK193" s="173"/>
      <c r="CL193" s="33"/>
      <c r="CM193" s="82"/>
      <c r="CN193" s="200"/>
      <c r="CO193" s="173"/>
      <c r="CP193" s="173"/>
      <c r="CQ193" s="173"/>
      <c r="CR193" s="173"/>
      <c r="CS193" s="173"/>
      <c r="CT193" s="173"/>
      <c r="CU193" s="173"/>
      <c r="CV193" s="173"/>
      <c r="CW193" s="173"/>
      <c r="CX193" s="173"/>
      <c r="CY193" s="173"/>
      <c r="CZ193" s="173"/>
      <c r="DA193" s="173"/>
      <c r="DB193" s="173"/>
      <c r="DC193" s="173"/>
      <c r="DD193" s="173"/>
      <c r="DE193" s="173"/>
      <c r="DF193" s="76"/>
      <c r="DG193" s="68"/>
      <c r="DH193" s="79"/>
      <c r="DI193" s="36"/>
    </row>
    <row r="194" spans="1:113" ht="15.75">
      <c r="A194" s="198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  <c r="DD194" s="160"/>
      <c r="DE194" s="160"/>
      <c r="DF194" s="76"/>
      <c r="DG194" s="69"/>
      <c r="DH194" s="69"/>
      <c r="DI194" s="36"/>
    </row>
    <row r="195" spans="1:113" ht="15.75">
      <c r="A195" s="198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8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05"/>
      <c r="BO195" s="205"/>
      <c r="BP195" s="205"/>
      <c r="BQ195" s="205"/>
      <c r="BR195" s="205"/>
      <c r="BS195" s="205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4"/>
      <c r="CM195" s="209"/>
      <c r="CN195" s="208"/>
      <c r="CO195" s="208"/>
      <c r="CP195" s="208"/>
      <c r="CQ195" s="208"/>
      <c r="CR195" s="208"/>
      <c r="CS195" s="208"/>
      <c r="CT195" s="208"/>
      <c r="CU195" s="208"/>
      <c r="CV195" s="208"/>
      <c r="CW195" s="208"/>
      <c r="CX195" s="208"/>
      <c r="CY195" s="208"/>
      <c r="CZ195" s="208"/>
      <c r="DA195" s="208"/>
      <c r="DB195" s="208"/>
      <c r="DC195" s="208"/>
      <c r="DD195" s="208"/>
      <c r="DE195" s="208"/>
      <c r="DF195" s="76"/>
      <c r="DG195" s="69"/>
      <c r="DH195" s="69"/>
      <c r="DI195" s="36"/>
    </row>
    <row r="196" spans="1:113" ht="15.75">
      <c r="A196" s="2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25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33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76"/>
      <c r="DG196" s="69"/>
      <c r="DH196" s="69"/>
      <c r="DI196" s="36"/>
    </row>
    <row r="197" spans="1:113" ht="15.75">
      <c r="A197" s="68"/>
      <c r="B197" s="68"/>
      <c r="C197" s="68"/>
      <c r="D197" s="68"/>
      <c r="E197" s="68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9"/>
      <c r="DH197" s="69"/>
      <c r="DI197" s="36"/>
    </row>
    <row r="198" spans="1:113" ht="15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68"/>
      <c r="DG198" s="69"/>
      <c r="DH198" s="69"/>
      <c r="DI198" s="36"/>
    </row>
  </sheetData>
  <sheetProtection/>
  <mergeCells count="436">
    <mergeCell ref="A194:DE194"/>
    <mergeCell ref="A195:AR195"/>
    <mergeCell ref="AS195:BS195"/>
    <mergeCell ref="CM195:DE195"/>
    <mergeCell ref="A192:AR192"/>
    <mergeCell ref="AS192:BS192"/>
    <mergeCell ref="BT192:CK192"/>
    <mergeCell ref="CN192:DE192"/>
    <mergeCell ref="A193:AR193"/>
    <mergeCell ref="AS193:BS193"/>
    <mergeCell ref="BT193:CK193"/>
    <mergeCell ref="CN193:DE193"/>
    <mergeCell ref="A189:AR189"/>
    <mergeCell ref="AS189:BS189"/>
    <mergeCell ref="BT189:CK189"/>
    <mergeCell ref="CM189:DE189"/>
    <mergeCell ref="A190:DE190"/>
    <mergeCell ref="A191:AR191"/>
    <mergeCell ref="AS191:BS191"/>
    <mergeCell ref="BT191:CK191"/>
    <mergeCell ref="CM191:DE191"/>
    <mergeCell ref="A186:AR187"/>
    <mergeCell ref="AS186:BS187"/>
    <mergeCell ref="BT186:CK187"/>
    <mergeCell ref="CL186:CL187"/>
    <mergeCell ref="CM186:DE187"/>
    <mergeCell ref="A188:DE188"/>
    <mergeCell ref="A183:AR184"/>
    <mergeCell ref="AS183:BS184"/>
    <mergeCell ref="BT183:CK184"/>
    <mergeCell ref="CL183:CL184"/>
    <mergeCell ref="CM183:DE184"/>
    <mergeCell ref="A185:DE185"/>
    <mergeCell ref="A180:DE180"/>
    <mergeCell ref="A181:AR182"/>
    <mergeCell ref="AS181:BS182"/>
    <mergeCell ref="BT181:CK182"/>
    <mergeCell ref="CL181:CL182"/>
    <mergeCell ref="CM181:DE182"/>
    <mergeCell ref="A177:DE177"/>
    <mergeCell ref="A178:AR179"/>
    <mergeCell ref="AS178:BS178"/>
    <mergeCell ref="BT178:CK179"/>
    <mergeCell ref="CL178:CL179"/>
    <mergeCell ref="CM178:DE179"/>
    <mergeCell ref="AS179:BS179"/>
    <mergeCell ref="A175:AR175"/>
    <mergeCell ref="AS175:BS175"/>
    <mergeCell ref="BT175:CK175"/>
    <mergeCell ref="CM175:DE175"/>
    <mergeCell ref="A176:AR176"/>
    <mergeCell ref="AS176:BS176"/>
    <mergeCell ref="BT176:CK176"/>
    <mergeCell ref="CM176:DE176"/>
    <mergeCell ref="A173:AR173"/>
    <mergeCell ref="AS173:BS173"/>
    <mergeCell ref="BT173:CK173"/>
    <mergeCell ref="CM173:DE173"/>
    <mergeCell ref="A174:AR174"/>
    <mergeCell ref="AS174:BS174"/>
    <mergeCell ref="BT174:CK174"/>
    <mergeCell ref="CM174:DE174"/>
    <mergeCell ref="A171:AR171"/>
    <mergeCell ref="AS171:BS171"/>
    <mergeCell ref="BT171:CK171"/>
    <mergeCell ref="CM171:DE171"/>
    <mergeCell ref="A172:AR172"/>
    <mergeCell ref="AS172:BS172"/>
    <mergeCell ref="BT172:CK172"/>
    <mergeCell ref="CM172:DE172"/>
    <mergeCell ref="DF164:DF168"/>
    <mergeCell ref="A169:AR169"/>
    <mergeCell ref="AS169:BS169"/>
    <mergeCell ref="BT169:CK169"/>
    <mergeCell ref="CM169:DE169"/>
    <mergeCell ref="A170:AR170"/>
    <mergeCell ref="AS170:BS170"/>
    <mergeCell ref="BT170:CK170"/>
    <mergeCell ref="CM170:DE170"/>
    <mergeCell ref="BT162:CK163"/>
    <mergeCell ref="CL162:CL163"/>
    <mergeCell ref="CM162:DE163"/>
    <mergeCell ref="A163:AR163"/>
    <mergeCell ref="AS163:BS163"/>
    <mergeCell ref="A164:AR168"/>
    <mergeCell ref="AS164:BS168"/>
    <mergeCell ref="BT164:CK168"/>
    <mergeCell ref="CL164:CL168"/>
    <mergeCell ref="CM164:DE168"/>
    <mergeCell ref="A160:AR161"/>
    <mergeCell ref="AS160:BS160"/>
    <mergeCell ref="BT160:CK161"/>
    <mergeCell ref="CL160:CL161"/>
    <mergeCell ref="CM160:DE161"/>
    <mergeCell ref="AS161:BS161"/>
    <mergeCell ref="A157:AR158"/>
    <mergeCell ref="AS157:BS158"/>
    <mergeCell ref="BT157:CK158"/>
    <mergeCell ref="CL157:CL158"/>
    <mergeCell ref="CM157:DE158"/>
    <mergeCell ref="A159:DE159"/>
    <mergeCell ref="A155:AR156"/>
    <mergeCell ref="AS155:BS155"/>
    <mergeCell ref="BT155:CK156"/>
    <mergeCell ref="CL155:CL156"/>
    <mergeCell ref="CM155:DE156"/>
    <mergeCell ref="AS156:BS156"/>
    <mergeCell ref="A153:AR154"/>
    <mergeCell ref="AS153:BS153"/>
    <mergeCell ref="BT153:CK154"/>
    <mergeCell ref="CL153:CL154"/>
    <mergeCell ref="CM153:DE154"/>
    <mergeCell ref="AS154:BS154"/>
    <mergeCell ref="AS149:BS149"/>
    <mergeCell ref="A150:DE150"/>
    <mergeCell ref="A151:AR152"/>
    <mergeCell ref="AS151:BS151"/>
    <mergeCell ref="BT151:CK152"/>
    <mergeCell ref="CL151:CL152"/>
    <mergeCell ref="CM151:DE152"/>
    <mergeCell ref="AS152:BS152"/>
    <mergeCell ref="A146:AR147"/>
    <mergeCell ref="AS146:BS147"/>
    <mergeCell ref="BT146:CK147"/>
    <mergeCell ref="CL146:CL147"/>
    <mergeCell ref="CM146:DE147"/>
    <mergeCell ref="A148:AR149"/>
    <mergeCell ref="AS148:BS148"/>
    <mergeCell ref="BT148:CK149"/>
    <mergeCell ref="CL148:CL149"/>
    <mergeCell ref="CM148:DE149"/>
    <mergeCell ref="A144:AR145"/>
    <mergeCell ref="AS144:BS144"/>
    <mergeCell ref="BT144:CK145"/>
    <mergeCell ref="CL144:CL145"/>
    <mergeCell ref="CM144:DE145"/>
    <mergeCell ref="AS145:BS145"/>
    <mergeCell ref="A141:AR141"/>
    <mergeCell ref="AS141:BS141"/>
    <mergeCell ref="BT141:CK141"/>
    <mergeCell ref="CM141:DE141"/>
    <mergeCell ref="A142:DE142"/>
    <mergeCell ref="A143:DE143"/>
    <mergeCell ref="BP132:CN132"/>
    <mergeCell ref="A135:DE135"/>
    <mergeCell ref="A136:DE136"/>
    <mergeCell ref="A137:DE137"/>
    <mergeCell ref="A138:DE138"/>
    <mergeCell ref="G139:DE139"/>
    <mergeCell ref="A125:DE125"/>
    <mergeCell ref="A126:AR126"/>
    <mergeCell ref="AS126:BS126"/>
    <mergeCell ref="CM126:DE126"/>
    <mergeCell ref="AZ130:DE130"/>
    <mergeCell ref="BH131:BL131"/>
    <mergeCell ref="BP131:CN131"/>
    <mergeCell ref="CO131:CT131"/>
    <mergeCell ref="CU131:CW131"/>
    <mergeCell ref="A123:AR123"/>
    <mergeCell ref="AS123:BS123"/>
    <mergeCell ref="BT123:CK123"/>
    <mergeCell ref="CN123:DE123"/>
    <mergeCell ref="A124:AR124"/>
    <mergeCell ref="AS124:BS124"/>
    <mergeCell ref="BT124:CK124"/>
    <mergeCell ref="CN124:DE124"/>
    <mergeCell ref="A120:AR120"/>
    <mergeCell ref="AS120:BS120"/>
    <mergeCell ref="BT120:CK120"/>
    <mergeCell ref="CM120:DE120"/>
    <mergeCell ref="A121:DE121"/>
    <mergeCell ref="A122:AR122"/>
    <mergeCell ref="AS122:BS122"/>
    <mergeCell ref="BT122:CK122"/>
    <mergeCell ref="CM122:DE122"/>
    <mergeCell ref="A117:AR118"/>
    <mergeCell ref="AS117:BS118"/>
    <mergeCell ref="BT117:CK118"/>
    <mergeCell ref="CL117:CL118"/>
    <mergeCell ref="CM117:DE118"/>
    <mergeCell ref="A119:DE119"/>
    <mergeCell ref="A114:AR115"/>
    <mergeCell ref="AS114:BS115"/>
    <mergeCell ref="BT114:CK115"/>
    <mergeCell ref="CL114:CL115"/>
    <mergeCell ref="CM114:DE115"/>
    <mergeCell ref="A116:DE116"/>
    <mergeCell ref="A111:DE111"/>
    <mergeCell ref="A112:AR113"/>
    <mergeCell ref="AS112:BS113"/>
    <mergeCell ref="BT112:CK113"/>
    <mergeCell ref="CL112:CL113"/>
    <mergeCell ref="CM112:DE113"/>
    <mergeCell ref="A108:DE108"/>
    <mergeCell ref="A109:AR110"/>
    <mergeCell ref="AS109:BS109"/>
    <mergeCell ref="BT109:CK110"/>
    <mergeCell ref="CL109:CL110"/>
    <mergeCell ref="CM109:DE110"/>
    <mergeCell ref="AS110:BS110"/>
    <mergeCell ref="A106:AR106"/>
    <mergeCell ref="AS106:BS106"/>
    <mergeCell ref="BT106:CK106"/>
    <mergeCell ref="CM106:DE106"/>
    <mergeCell ref="A107:AR107"/>
    <mergeCell ref="AS107:BS107"/>
    <mergeCell ref="BT107:CK107"/>
    <mergeCell ref="CM107:DE107"/>
    <mergeCell ref="A104:AR104"/>
    <mergeCell ref="AS104:BS104"/>
    <mergeCell ref="BT104:CK104"/>
    <mergeCell ref="CM104:DE104"/>
    <mergeCell ref="A105:AR105"/>
    <mergeCell ref="AS105:BS105"/>
    <mergeCell ref="BT105:CK105"/>
    <mergeCell ref="CM105:DE105"/>
    <mergeCell ref="A102:AR102"/>
    <mergeCell ref="AS102:BS102"/>
    <mergeCell ref="BT102:CK102"/>
    <mergeCell ref="CM102:DE102"/>
    <mergeCell ref="A103:AR103"/>
    <mergeCell ref="AS103:BS103"/>
    <mergeCell ref="BT103:CK103"/>
    <mergeCell ref="CM103:DE103"/>
    <mergeCell ref="DF95:DF99"/>
    <mergeCell ref="A100:AR100"/>
    <mergeCell ref="AS100:BS100"/>
    <mergeCell ref="BT100:CK100"/>
    <mergeCell ref="CM100:DE100"/>
    <mergeCell ref="A101:AR101"/>
    <mergeCell ref="AS101:BS101"/>
    <mergeCell ref="BT101:CK101"/>
    <mergeCell ref="CM101:DE101"/>
    <mergeCell ref="BT93:CK94"/>
    <mergeCell ref="CL93:CL94"/>
    <mergeCell ref="CM93:DE94"/>
    <mergeCell ref="A94:AR94"/>
    <mergeCell ref="AS94:BS94"/>
    <mergeCell ref="A95:AR99"/>
    <mergeCell ref="AS95:BS99"/>
    <mergeCell ref="BT95:CK99"/>
    <mergeCell ref="CL95:CL99"/>
    <mergeCell ref="CM95:DE99"/>
    <mergeCell ref="A91:AR92"/>
    <mergeCell ref="AS91:BS91"/>
    <mergeCell ref="BT91:CK92"/>
    <mergeCell ref="CL91:CL92"/>
    <mergeCell ref="CM91:DE92"/>
    <mergeCell ref="AS92:BS92"/>
    <mergeCell ref="A88:AR89"/>
    <mergeCell ref="AS88:BS89"/>
    <mergeCell ref="BT88:CK89"/>
    <mergeCell ref="CL88:CL89"/>
    <mergeCell ref="CM88:DE89"/>
    <mergeCell ref="A90:DE90"/>
    <mergeCell ref="A86:AR87"/>
    <mergeCell ref="AS86:BS86"/>
    <mergeCell ref="BT86:CK87"/>
    <mergeCell ref="CL86:CL87"/>
    <mergeCell ref="CM86:DE87"/>
    <mergeCell ref="AS87:BS87"/>
    <mergeCell ref="A84:AR85"/>
    <mergeCell ref="AS84:BS84"/>
    <mergeCell ref="BT84:CK85"/>
    <mergeCell ref="CL84:CL85"/>
    <mergeCell ref="CM84:DE85"/>
    <mergeCell ref="AS85:BS85"/>
    <mergeCell ref="A81:DE81"/>
    <mergeCell ref="A82:AR83"/>
    <mergeCell ref="AS82:BS82"/>
    <mergeCell ref="BT82:CK83"/>
    <mergeCell ref="CL82:CL83"/>
    <mergeCell ref="CM82:DE83"/>
    <mergeCell ref="AS83:BS83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I92"/>
  <sheetViews>
    <sheetView zoomScalePageLayoutView="0" workbookViewId="0" topLeftCell="A67">
      <selection activeCell="BT81" sqref="BT81:CK81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3.87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2732.4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44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1" t="s">
        <v>5</v>
      </c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5" t="s">
        <v>45</v>
      </c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17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49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201</v>
      </c>
      <c r="CP11" s="186"/>
      <c r="CQ11" s="186"/>
      <c r="CR11" s="186"/>
      <c r="CS11" s="186"/>
      <c r="CT11" s="186"/>
      <c r="CU11" s="187" t="s">
        <v>92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96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213" t="s">
        <v>93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26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94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96" t="s">
        <v>25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5.75" customHeight="1">
      <c r="A24" s="111" t="s">
        <v>19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5"/>
      <c r="AT24" s="100">
        <v>2.7</v>
      </c>
      <c r="AU24" s="100"/>
      <c r="AV24" s="100"/>
      <c r="AW24" s="100"/>
      <c r="AX24" s="100"/>
      <c r="AY24" s="100"/>
      <c r="AZ24" s="4">
        <v>2.7</v>
      </c>
      <c r="BA24" s="3" t="s">
        <v>3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116">
        <f>ROUND(CM24*$A$1*12,0)</f>
        <v>39674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39674</v>
      </c>
      <c r="CM24" s="119">
        <v>1.21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15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41">
        <v>1.69</v>
      </c>
      <c r="DG25" s="27"/>
      <c r="DH25" s="27"/>
    </row>
    <row r="26" spans="1:112" ht="15.75" customHeight="1">
      <c r="A26" s="111" t="s">
        <v>20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0"/>
      <c r="AT26" s="215">
        <v>2</v>
      </c>
      <c r="AU26" s="215"/>
      <c r="AV26" s="215"/>
      <c r="AW26" s="215"/>
      <c r="AX26" s="215"/>
      <c r="AY26" s="215"/>
      <c r="AZ26" s="11"/>
      <c r="BA26" s="11" t="s">
        <v>14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8"/>
      <c r="BT26" s="116">
        <f>ROUND(CM26*$A$1*12,0)</f>
        <v>12460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12460</v>
      </c>
      <c r="CM26" s="119">
        <v>0.38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16"/>
      <c r="DG26" s="27"/>
      <c r="DH26" s="27"/>
    </row>
    <row r="27" spans="1:112" ht="15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0"/>
      <c r="AT27" s="11" t="s">
        <v>15</v>
      </c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8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16">
        <f>BT26/12/31*8</f>
        <v>267.9569892473118</v>
      </c>
      <c r="DG27" s="27"/>
      <c r="DH27" s="27"/>
    </row>
    <row r="28" spans="1:112" ht="99.75" customHeight="1">
      <c r="A28" s="111" t="s">
        <v>52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210" t="s">
        <v>53</v>
      </c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7"/>
      <c r="BT28" s="211">
        <f>CM28*A1*12</f>
        <v>3278.88</v>
      </c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212"/>
      <c r="CL28" s="21">
        <f>ROUND(BT28/12*12,0)</f>
        <v>3279</v>
      </c>
      <c r="CM28" s="141">
        <v>0.1</v>
      </c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7"/>
      <c r="DF28" s="16">
        <f>BT28/12/31*8</f>
        <v>70.51354838709678</v>
      </c>
      <c r="DG28" s="27"/>
      <c r="DH28" s="39">
        <f>CM24+CM26+CM28</f>
        <v>1.69</v>
      </c>
    </row>
    <row r="29" spans="1:112" ht="15.75" customHeight="1">
      <c r="A29" s="96" t="s">
        <v>26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8"/>
      <c r="DF29" s="16"/>
      <c r="DG29" s="27"/>
      <c r="DH29" s="27"/>
    </row>
    <row r="30" spans="1:112" ht="15.75" customHeight="1">
      <c r="A30" s="111" t="s">
        <v>21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5"/>
      <c r="AT30" s="100">
        <v>1</v>
      </c>
      <c r="AU30" s="100"/>
      <c r="AV30" s="100"/>
      <c r="AW30" s="100"/>
      <c r="AX30" s="100"/>
      <c r="AY30" s="100"/>
      <c r="AZ30" s="4"/>
      <c r="BA30" s="3" t="s">
        <v>3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6"/>
      <c r="BT30" s="116">
        <f>ROUND(CM30*$A$1*12,0)</f>
        <v>5059</v>
      </c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8"/>
      <c r="CL30" s="117">
        <f>ROUND(BT30/12*12,0)</f>
        <v>5059</v>
      </c>
      <c r="CM30" s="119">
        <f>7.6%*DF30</f>
        <v>0.15427999999999997</v>
      </c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7"/>
      <c r="DF30" s="41">
        <v>2.03</v>
      </c>
      <c r="DG30" s="27"/>
      <c r="DH30" s="27"/>
    </row>
    <row r="31" spans="1:112" ht="15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40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5"/>
      <c r="BT31" s="113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5"/>
      <c r="CL31" s="118"/>
      <c r="CM31" s="128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30"/>
      <c r="DF31" s="16">
        <f>BT30/12/31*8</f>
        <v>108.79569892473118</v>
      </c>
      <c r="DG31" s="27"/>
      <c r="DH31" s="27"/>
    </row>
    <row r="32" spans="1:112" ht="15.75" customHeight="1">
      <c r="A32" s="111" t="s">
        <v>38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5"/>
      <c r="AT32" s="100">
        <v>1</v>
      </c>
      <c r="AU32" s="100"/>
      <c r="AV32" s="100"/>
      <c r="AW32" s="100"/>
      <c r="AX32" s="100"/>
      <c r="AY32" s="100"/>
      <c r="AZ32" s="4"/>
      <c r="BA32" s="3" t="s">
        <v>3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6"/>
      <c r="BT32" s="116">
        <f>ROUND(CM32*$A$1*12,0)</f>
        <v>7055</v>
      </c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8"/>
      <c r="CL32" s="117">
        <f>ROUND(BT32/12*12,0)</f>
        <v>7055</v>
      </c>
      <c r="CM32" s="119">
        <f>10.6%*DF30</f>
        <v>0.21517999999999998</v>
      </c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16"/>
      <c r="DG32" s="27"/>
      <c r="DH32" s="27"/>
    </row>
    <row r="33" spans="1:112" ht="15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40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5"/>
      <c r="BT33" s="113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5"/>
      <c r="CL33" s="118"/>
      <c r="CM33" s="128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30"/>
      <c r="DF33" s="16">
        <f>BT32/12/31*8</f>
        <v>151.72043010752688</v>
      </c>
      <c r="DG33" s="27"/>
      <c r="DH33" s="27"/>
    </row>
    <row r="34" spans="1:112" ht="15.75" customHeight="1">
      <c r="A34" s="111" t="s">
        <v>22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5"/>
      <c r="AT34" s="100">
        <v>5</v>
      </c>
      <c r="AU34" s="100"/>
      <c r="AV34" s="100"/>
      <c r="AW34" s="100"/>
      <c r="AX34" s="100"/>
      <c r="AY34" s="100"/>
      <c r="AZ34" s="4"/>
      <c r="BA34" s="3" t="s">
        <v>3</v>
      </c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6"/>
      <c r="BT34" s="116">
        <f>ROUND(CM34*$A$1*12,0)</f>
        <v>2729</v>
      </c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8"/>
      <c r="CL34" s="117">
        <f>ROUND(BT34/12*12,0)</f>
        <v>2729</v>
      </c>
      <c r="CM34" s="119">
        <f>4.1%*DF30</f>
        <v>0.08322999999999998</v>
      </c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/>
      <c r="DG34" s="27"/>
      <c r="DH34" s="27"/>
    </row>
    <row r="35" spans="1:112" ht="15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40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5"/>
      <c r="BT35" s="113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5"/>
      <c r="CL35" s="118"/>
      <c r="CM35" s="128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30"/>
      <c r="DF35" s="16">
        <f>BT34/12/31*8</f>
        <v>58.68817204301075</v>
      </c>
      <c r="DG35" s="27"/>
      <c r="DH35" s="27"/>
    </row>
    <row r="36" spans="1:112" ht="15.75" customHeight="1">
      <c r="A36" s="111" t="s">
        <v>23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216" t="s">
        <v>36</v>
      </c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8"/>
      <c r="BT36" s="116">
        <f>ROUND(CM36*$A$1*12,0)</f>
        <v>5791</v>
      </c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8"/>
      <c r="CL36" s="117">
        <f>ROUND(BT36/12*12,0)</f>
        <v>5791</v>
      </c>
      <c r="CM36" s="119">
        <f>8.7%*DF30</f>
        <v>0.17660999999999996</v>
      </c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/>
      <c r="DG36" s="27"/>
      <c r="DH36" s="27"/>
    </row>
    <row r="37" spans="1:112" ht="15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3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13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5"/>
      <c r="CL37" s="118"/>
      <c r="CM37" s="128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30"/>
      <c r="DF37" s="16">
        <f>BT36/12/31*8</f>
        <v>124.53763440860214</v>
      </c>
      <c r="DG37" s="27"/>
      <c r="DH37" s="27"/>
    </row>
    <row r="38" spans="1:112" ht="15.75" customHeight="1">
      <c r="A38" s="111" t="s">
        <v>24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2" t="s">
        <v>50</v>
      </c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8"/>
      <c r="BT38" s="116">
        <f>ROUND(CM38*$A$1*12,0)</f>
        <v>38239</v>
      </c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8"/>
      <c r="CL38" s="117">
        <f>ROUND(BT38/12*12,0)</f>
        <v>38239</v>
      </c>
      <c r="CM38" s="119">
        <f>57.45%*DF30</f>
        <v>1.166235</v>
      </c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f>BT38/12/30*8</f>
        <v>849.7555555555556</v>
      </c>
      <c r="DG38" s="27"/>
      <c r="DH38" s="27"/>
    </row>
    <row r="39" spans="1:112" ht="15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3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5"/>
      <c r="BT39" s="113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5"/>
      <c r="CL39" s="118"/>
      <c r="CM39" s="128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30"/>
      <c r="DF39" s="16">
        <f>BT38/12/31*8</f>
        <v>822.3440860215054</v>
      </c>
      <c r="DG39" s="27"/>
      <c r="DH39" s="39">
        <f>CM30+CM32+CM34+CM36+CM38+CM40</f>
        <v>2.0289849999999996</v>
      </c>
    </row>
    <row r="40" spans="1:112" ht="15.75" customHeight="1">
      <c r="A40" s="111" t="s">
        <v>54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2" t="s">
        <v>50</v>
      </c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8"/>
      <c r="BT40" s="116">
        <f>ROUND(CM40*$A$1*12,0)</f>
        <v>7655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7655</v>
      </c>
      <c r="CM40" s="119">
        <f>11.5%*DF30</f>
        <v>0.23345</v>
      </c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7"/>
      <c r="DF40" s="16"/>
      <c r="DG40" s="27"/>
      <c r="DH40" s="27"/>
    </row>
    <row r="41" spans="1:112" ht="15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3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28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30"/>
      <c r="DF41" s="16">
        <f>BT40/12/31*8</f>
        <v>164.6236559139785</v>
      </c>
      <c r="DG41" s="27"/>
      <c r="DH41" s="27"/>
    </row>
    <row r="42" spans="1:112" ht="15.75" customHeight="1">
      <c r="A42" s="96" t="s">
        <v>27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7"/>
      <c r="DF42" s="16"/>
      <c r="DG42" s="27"/>
      <c r="DH42" s="27"/>
    </row>
    <row r="43" spans="1:112" ht="15.75" customHeight="1">
      <c r="A43" s="111" t="s">
        <v>40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5"/>
      <c r="AT43" s="100">
        <v>1</v>
      </c>
      <c r="AU43" s="100"/>
      <c r="AV43" s="100"/>
      <c r="AW43" s="100"/>
      <c r="AX43" s="100"/>
      <c r="AY43" s="100"/>
      <c r="AZ43" s="4"/>
      <c r="BA43" s="218" t="s">
        <v>13</v>
      </c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8"/>
      <c r="BT43" s="116">
        <f>ROUND(CM43*$A$1*12,0)</f>
        <v>21968</v>
      </c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8"/>
      <c r="CL43" s="117">
        <f>ROUND(BT43/12*12,0)</f>
        <v>21968</v>
      </c>
      <c r="CM43" s="119">
        <v>0.67</v>
      </c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8"/>
      <c r="DF43" s="41">
        <v>2.96</v>
      </c>
      <c r="DG43" s="27"/>
      <c r="DH43" s="27"/>
    </row>
    <row r="44" spans="1:112" ht="33.7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40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5"/>
      <c r="BT44" s="113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5"/>
      <c r="CL44" s="118"/>
      <c r="CM44" s="113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5"/>
      <c r="DF44" s="16">
        <f>BT43/12/31*8</f>
        <v>472.4301075268817</v>
      </c>
      <c r="DG44" s="27"/>
      <c r="DH44" s="39">
        <f>CM43+CM45+CM50+CM51+CM52</f>
        <v>2.96</v>
      </c>
    </row>
    <row r="45" spans="1:112" ht="15.75" customHeight="1">
      <c r="A45" s="111" t="s">
        <v>28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2" t="s">
        <v>36</v>
      </c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8"/>
      <c r="BT45" s="116">
        <f>ROUND(CM45*$A$1*12,0)</f>
        <v>23608</v>
      </c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8"/>
      <c r="CL45" s="117">
        <f>ROUND(BT45/12*12,0)</f>
        <v>23608</v>
      </c>
      <c r="CM45" s="119">
        <v>0.72</v>
      </c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8"/>
      <c r="DF45" s="147">
        <f>BT45/12/31*8</f>
        <v>507.6989247311828</v>
      </c>
      <c r="DG45" s="27"/>
      <c r="DH45" s="27"/>
    </row>
    <row r="46" spans="1:112" ht="15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9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1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219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9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1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219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15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9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1"/>
      <c r="BT48" s="159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1"/>
      <c r="CL48" s="219"/>
      <c r="CM48" s="159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1"/>
      <c r="DF48" s="147"/>
      <c r="DG48" s="27"/>
      <c r="DH48" s="27"/>
    </row>
    <row r="49" spans="1:112" ht="0.7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3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13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5"/>
      <c r="CL49" s="118"/>
      <c r="CM49" s="113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5"/>
      <c r="DF49" s="147"/>
      <c r="DG49" s="27"/>
      <c r="DH49" s="27"/>
    </row>
    <row r="50" spans="1:112" ht="15.75" customHeight="1">
      <c r="A50" s="111" t="s">
        <v>29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9"/>
      <c r="AT50" s="217" t="s">
        <v>41</v>
      </c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7"/>
      <c r="BT50" s="99">
        <f>ROUND(CM50*$A$1*12,0)</f>
        <v>30166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>ROUND(BT50/12*12,0)</f>
        <v>30166</v>
      </c>
      <c r="CM50" s="141">
        <v>0.92</v>
      </c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7"/>
      <c r="DF50" s="24">
        <f>BT50/12/31*8</f>
        <v>648.7311827956989</v>
      </c>
      <c r="DG50" s="27"/>
      <c r="DH50" s="27"/>
    </row>
    <row r="51" spans="1:112" ht="15.75" customHeight="1">
      <c r="A51" s="111" t="s">
        <v>57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220" t="s">
        <v>36</v>
      </c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7"/>
      <c r="BT51" s="99">
        <f>ROUND(CM51*$A$1*12,0)</f>
        <v>13771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>ROUND(BT51/12*12,0)</f>
        <v>13771</v>
      </c>
      <c r="CM51" s="141">
        <v>0.42</v>
      </c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7"/>
      <c r="DF51" s="24">
        <f>BT51/12/31*8</f>
        <v>296.1505376344086</v>
      </c>
      <c r="DG51" s="27"/>
      <c r="DH51" s="27"/>
    </row>
    <row r="52" spans="1:112" ht="65.25" customHeight="1">
      <c r="A52" s="111" t="s">
        <v>56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7"/>
      <c r="AT52" s="217" t="s">
        <v>36</v>
      </c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7"/>
      <c r="BT52" s="99">
        <f>ROUND(CM52*$A$1*12,0)</f>
        <v>7541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>ROUND(BT52/12*12,0)</f>
        <v>7541</v>
      </c>
      <c r="CM52" s="141">
        <v>0.23</v>
      </c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7"/>
      <c r="DF52" s="16">
        <f>BT52/12/31*8</f>
        <v>162.17204301075267</v>
      </c>
      <c r="DG52" s="27"/>
      <c r="DH52" s="39"/>
    </row>
    <row r="53" spans="1:112" ht="15.75" customHeight="1">
      <c r="A53" s="96" t="s">
        <v>30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7"/>
      <c r="DF53" s="16"/>
      <c r="DG53" s="27"/>
      <c r="DH53" s="27"/>
    </row>
    <row r="54" spans="1:112" ht="15.75" customHeight="1">
      <c r="A54" s="120" t="s">
        <v>31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4"/>
      <c r="AS54" s="5"/>
      <c r="AT54" s="100">
        <v>1</v>
      </c>
      <c r="AU54" s="100"/>
      <c r="AV54" s="100"/>
      <c r="AW54" s="100"/>
      <c r="AX54" s="100"/>
      <c r="AY54" s="100"/>
      <c r="AZ54" s="4"/>
      <c r="BA54" s="218" t="s">
        <v>13</v>
      </c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8"/>
      <c r="BT54" s="116">
        <f>ROUND(CM54*$A$1*12,0)</f>
        <v>9837</v>
      </c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8"/>
      <c r="CL54" s="117">
        <f>ROUND(BT54/12*12,0)</f>
        <v>9837</v>
      </c>
      <c r="CM54" s="119">
        <v>0.3</v>
      </c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8"/>
      <c r="DF54" s="16"/>
      <c r="DG54" s="27"/>
      <c r="DH54" s="27"/>
    </row>
    <row r="55" spans="1:112" ht="15.75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7"/>
      <c r="AS55" s="140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5"/>
      <c r="BT55" s="113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5"/>
      <c r="CL55" s="118"/>
      <c r="CM55" s="113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5"/>
      <c r="DF55" s="16">
        <f>BT54/12/31*8</f>
        <v>211.5483870967742</v>
      </c>
      <c r="DG55" s="27"/>
      <c r="DH55" s="39">
        <f>CM54</f>
        <v>0.3</v>
      </c>
    </row>
    <row r="56" spans="1:112" ht="15.75" customHeight="1">
      <c r="A56" s="96" t="s">
        <v>32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8"/>
      <c r="DF56" s="16"/>
      <c r="DG56" s="27"/>
      <c r="DH56" s="27"/>
    </row>
    <row r="57" spans="1:112" ht="15.75" customHeight="1">
      <c r="A57" s="111" t="s">
        <v>33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2" t="s">
        <v>16</v>
      </c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8"/>
      <c r="BT57" s="116">
        <f>ROUND(CM57*$A$1*12,0)</f>
        <v>12788</v>
      </c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8"/>
      <c r="CL57" s="117">
        <f>ROUND(BT57/12*12,0)</f>
        <v>12788</v>
      </c>
      <c r="CM57" s="119">
        <v>0.39</v>
      </c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7"/>
      <c r="DF57" s="41">
        <v>2.73</v>
      </c>
      <c r="DG57" s="27"/>
      <c r="DH57" s="27"/>
    </row>
    <row r="58" spans="1:112" ht="16.5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3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5"/>
      <c r="BT58" s="113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5"/>
      <c r="CL58" s="118"/>
      <c r="CM58" s="128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30"/>
      <c r="DF58" s="16">
        <f>BT57/12/31*8</f>
        <v>275.0107526881721</v>
      </c>
      <c r="DG58" s="27"/>
      <c r="DH58" s="27"/>
    </row>
    <row r="59" spans="1:112" ht="15.75" customHeight="1">
      <c r="A59" s="221" t="s">
        <v>34</v>
      </c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112" t="s">
        <v>36</v>
      </c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8"/>
      <c r="BT59" s="116">
        <f>ROUND(CM59*$A$1*12,0)</f>
        <v>32789</v>
      </c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8"/>
      <c r="CL59" s="117">
        <f>ROUND(BT59/12*12,0)</f>
        <v>32789</v>
      </c>
      <c r="CM59" s="119">
        <v>1</v>
      </c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7"/>
      <c r="DF59" s="16"/>
      <c r="DG59" s="27"/>
      <c r="DH59" s="39">
        <f>CM57+CM59+CM61+CM63</f>
        <v>2.7300000000000004</v>
      </c>
    </row>
    <row r="60" spans="1:112" ht="30" customHeight="1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113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5"/>
      <c r="BT60" s="113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5"/>
      <c r="CL60" s="118"/>
      <c r="CM60" s="128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30"/>
      <c r="DF60" s="16">
        <f>BT59/12/31*8</f>
        <v>705.1397849462365</v>
      </c>
      <c r="DG60" s="27"/>
      <c r="DH60" s="27"/>
    </row>
    <row r="61" spans="1:112" ht="15.75" customHeight="1">
      <c r="A61" s="221" t="s">
        <v>60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0"/>
      <c r="AT61" s="167" t="s">
        <v>53</v>
      </c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7541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7541</v>
      </c>
      <c r="CM61" s="119">
        <v>0.23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16"/>
      <c r="DG61" s="27"/>
      <c r="DH61" s="27"/>
    </row>
    <row r="62" spans="1:112" ht="15.75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0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162.17204301075267</v>
      </c>
      <c r="DG62" s="27"/>
      <c r="DH62" s="27"/>
    </row>
    <row r="63" spans="1:112" ht="15.75" customHeight="1">
      <c r="A63" s="111" t="s">
        <v>61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36396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36396</v>
      </c>
      <c r="CM63" s="119">
        <v>1.11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27"/>
    </row>
    <row r="64" spans="1:112" ht="15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782.7096774193549</v>
      </c>
      <c r="DG64" s="27"/>
      <c r="DH64" s="39"/>
    </row>
    <row r="65" spans="1:112" ht="15.75" customHeight="1">
      <c r="A65" s="96" t="s">
        <v>35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7"/>
      <c r="DF65" s="16"/>
      <c r="DG65" s="27"/>
      <c r="DH65" s="27"/>
    </row>
    <row r="66" spans="1:112" ht="15.75" customHeight="1">
      <c r="A66" s="111" t="s">
        <v>42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16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41970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41970</v>
      </c>
      <c r="CM66" s="119">
        <v>1.28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>
        <v>4.98</v>
      </c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902.5806451612904</v>
      </c>
      <c r="DG67" s="27"/>
      <c r="DH67" s="39">
        <f>CM66+CM68+CM70+CM72+CM74</f>
        <v>4.98</v>
      </c>
    </row>
    <row r="68" spans="1:112" ht="15.75" customHeight="1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112" t="s">
        <v>16</v>
      </c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8"/>
      <c r="BT68" s="116">
        <f>ROUND(CM68*$A$1*12,0)</f>
        <v>54429</v>
      </c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8"/>
      <c r="CL68" s="117">
        <f>ROUND(BT68/12*12,0)</f>
        <v>54429</v>
      </c>
      <c r="CM68" s="119">
        <v>1.66</v>
      </c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8"/>
      <c r="DF68" s="16"/>
      <c r="DG68" s="27"/>
      <c r="DH68" s="27"/>
    </row>
    <row r="69" spans="1:112" ht="63.75" customHeight="1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113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5"/>
      <c r="BT69" s="113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5"/>
      <c r="CL69" s="118"/>
      <c r="CM69" s="113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5"/>
      <c r="DF69" s="16">
        <f>BT68/12/31*8</f>
        <v>1170.516129032258</v>
      </c>
      <c r="DG69" s="27"/>
      <c r="DH69" s="27"/>
    </row>
    <row r="70" spans="1:112" ht="15.75" customHeight="1">
      <c r="A70" s="221" t="s">
        <v>39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112" t="s">
        <v>53</v>
      </c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8"/>
      <c r="BT70" s="116">
        <f>ROUND(CM70*$A$1*12,0)</f>
        <v>12132</v>
      </c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8"/>
      <c r="CL70" s="117">
        <f>ROUND(BT70/12*12,0)</f>
        <v>12132</v>
      </c>
      <c r="CM70" s="119">
        <v>0.37</v>
      </c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8"/>
      <c r="DF70" s="16"/>
      <c r="DG70" s="27"/>
      <c r="DH70" s="27"/>
    </row>
    <row r="71" spans="1:112" ht="15.75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113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5"/>
      <c r="BT71" s="113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5"/>
      <c r="CL71" s="118"/>
      <c r="CM71" s="113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5"/>
      <c r="DF71" s="16">
        <f>BT70/12/31*8</f>
        <v>260.9032258064516</v>
      </c>
      <c r="DG71" s="27"/>
      <c r="DH71" s="27"/>
    </row>
    <row r="72" spans="1:112" ht="15.75" customHeight="1">
      <c r="A72" s="111" t="s">
        <v>62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2" t="s">
        <v>16</v>
      </c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8"/>
      <c r="BT72" s="116">
        <f>ROUND(CM72*$A$1*12,0)</f>
        <v>27870</v>
      </c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8"/>
      <c r="CL72" s="117">
        <f>ROUND(BT72/12*12,0)</f>
        <v>27870</v>
      </c>
      <c r="CM72" s="119">
        <v>0.85</v>
      </c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8"/>
      <c r="DF72" s="16"/>
      <c r="DG72" s="27"/>
      <c r="DH72" s="27"/>
    </row>
    <row r="73" spans="1:112" ht="15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3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5"/>
      <c r="BT73" s="113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5"/>
      <c r="CL73" s="118"/>
      <c r="CM73" s="113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5"/>
      <c r="DF73" s="16">
        <f>BT72/12/31*8</f>
        <v>599.3548387096774</v>
      </c>
      <c r="DG73" s="27"/>
      <c r="DH73" s="39"/>
    </row>
    <row r="74" spans="1:113" ht="62.25" customHeight="1">
      <c r="A74" s="103" t="s">
        <v>67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5"/>
      <c r="AS74" s="99" t="s">
        <v>66</v>
      </c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1"/>
      <c r="BT74" s="99">
        <f>ROUND(CM74*A1*12,0)</f>
        <v>26887</v>
      </c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1"/>
      <c r="CL74" s="15">
        <f>BT74</f>
        <v>26887</v>
      </c>
      <c r="CM74" s="211">
        <v>0.82</v>
      </c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212"/>
      <c r="DF74" s="16"/>
      <c r="DG74" s="2"/>
      <c r="DH74" s="2"/>
      <c r="DI74" s="42"/>
    </row>
    <row r="75" spans="1:112" ht="15.75" customHeight="1">
      <c r="A75" s="180" t="s">
        <v>18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223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7"/>
      <c r="BT75" s="99">
        <f>BT24+BT26+BT30+BT32+BT34+BT36+BT40+BT43+BT45+BT52+BT54+BT57+BT63+BT66+BT72+BT68+BT70+BT59+BT61+BT50+BT51+BT38+BT28</f>
        <v>454746.88</v>
      </c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7"/>
      <c r="CL75" s="14">
        <f>CL24+CL26+CL30+CL32+CL34+CL36+CL40+CL43+CL45+CL52+CL54+CL57+CL63+CL66+CL72+CL28+CL68+CL70+CL59+CL61+CL50+CL51+CL38</f>
        <v>454747</v>
      </c>
      <c r="CM75" s="211">
        <f>CM24+CM26+CM28+CM30+CM32+CM34+CM36+CM38+CM40+CM43+CM45+CM50+CM51+CM52+CM54+CM57+CM59+CM61+CM63+CM66+CM68+CM70+CM72</f>
        <v>13.868984999999997</v>
      </c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7"/>
      <c r="DF75" s="16"/>
      <c r="DG75" s="27"/>
      <c r="DH75" s="27"/>
    </row>
    <row r="76" spans="1:112" ht="15.75" customHeight="1">
      <c r="A76" s="89" t="s">
        <v>59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7"/>
      <c r="DF76" s="16"/>
      <c r="DG76" s="27"/>
      <c r="DH76" s="27"/>
    </row>
    <row r="77" spans="1:112" ht="28.5" customHeight="1">
      <c r="A77" s="103" t="s">
        <v>70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5"/>
      <c r="AS77" s="99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7"/>
      <c r="BT77" s="99">
        <f>ROUND(CM77*$A$1*12,0)</f>
        <v>8197</v>
      </c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7"/>
      <c r="CL77" s="15">
        <f>ROUND(BT77/12*12,0)</f>
        <v>8197</v>
      </c>
      <c r="CM77" s="108">
        <v>0.25</v>
      </c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7"/>
      <c r="DF77" s="16">
        <f>BT77/12/30*8</f>
        <v>182.15555555555557</v>
      </c>
      <c r="DG77" s="27"/>
      <c r="DH77" s="39">
        <f>DH39+DH28+CM77+DH44+DH55+DH59+DH67+CN81</f>
        <v>19.648985</v>
      </c>
    </row>
    <row r="78" spans="1:112" ht="15.75" customHeight="1">
      <c r="A78" s="89" t="s">
        <v>68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8"/>
      <c r="DF78" s="16"/>
      <c r="DG78" s="29"/>
      <c r="DH78" s="29"/>
    </row>
    <row r="79" spans="1:112" ht="30.75" customHeight="1">
      <c r="A79" s="96" t="s">
        <v>101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8"/>
      <c r="AS79" s="99" t="s">
        <v>37</v>
      </c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1"/>
      <c r="BT79" s="99">
        <f>ROUND(A1*CM79*12,0)</f>
        <v>154435</v>
      </c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1"/>
      <c r="CL79" s="15">
        <f>BT79</f>
        <v>154435</v>
      </c>
      <c r="CM79" s="108">
        <v>4.71</v>
      </c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10"/>
      <c r="DF79" s="16"/>
      <c r="DG79" s="29"/>
      <c r="DH79" s="29"/>
    </row>
    <row r="80" spans="1:112" ht="30.75" customHeight="1" hidden="1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8"/>
      <c r="AS80" s="99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1"/>
      <c r="BT80" s="99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1"/>
      <c r="CL80" s="15">
        <f>BT80</f>
        <v>0</v>
      </c>
      <c r="CM80" s="43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1"/>
      <c r="DF80" s="16"/>
      <c r="DG80" s="29"/>
      <c r="DH80" s="29"/>
    </row>
    <row r="81" spans="1:112" ht="15.75" customHeight="1">
      <c r="A81" s="96" t="s">
        <v>69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8"/>
      <c r="AS81" s="99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1"/>
      <c r="BT81" s="99">
        <f>BT79+BT80</f>
        <v>154435</v>
      </c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1"/>
      <c r="CL81" s="15">
        <f>CL79+CL80</f>
        <v>154435</v>
      </c>
      <c r="CM81" s="43"/>
      <c r="CN81" s="102">
        <f>CM79+CN80</f>
        <v>4.71</v>
      </c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1"/>
      <c r="DF81" s="16"/>
      <c r="DG81" s="29"/>
      <c r="DH81" s="39">
        <f>CM79+CN80</f>
        <v>4.71</v>
      </c>
    </row>
    <row r="82" spans="1:112" ht="15.75" customHeight="1">
      <c r="A82" s="86" t="s">
        <v>43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8"/>
      <c r="DF82" s="16"/>
      <c r="DG82" s="27"/>
      <c r="DH82" s="27"/>
    </row>
    <row r="83" spans="1:112" ht="15.75" customHeight="1">
      <c r="A83" s="111" t="s">
        <v>46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2"/>
      <c r="AT83" s="167" t="s">
        <v>37</v>
      </c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8"/>
      <c r="BT83" s="116">
        <f>ROUND(CM83*$A$1*12,0)</f>
        <v>40002</v>
      </c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8"/>
      <c r="CL83" s="117">
        <f>ROUND(BT83/12*12,0)</f>
        <v>40002</v>
      </c>
      <c r="CM83" s="119">
        <v>1.22</v>
      </c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8"/>
      <c r="DF83" s="16"/>
      <c r="DG83" s="27"/>
      <c r="DH83" s="27"/>
    </row>
    <row r="84" spans="1:112" ht="15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3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5"/>
      <c r="BT84" s="113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5"/>
      <c r="CL84" s="118"/>
      <c r="CM84" s="113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5"/>
      <c r="DF84" s="16">
        <f>BT83/12/30*8</f>
        <v>888.9333333333333</v>
      </c>
      <c r="DG84" s="27"/>
      <c r="DH84" s="27"/>
    </row>
    <row r="85" spans="1:112" ht="15.75" customHeight="1">
      <c r="A85" s="111" t="s">
        <v>47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99" t="s">
        <v>37</v>
      </c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7"/>
      <c r="BT85" s="99">
        <f>ROUND(CM85*$A$1*12,0)</f>
        <v>9181</v>
      </c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1"/>
      <c r="CL85" s="15">
        <f>ROUND(BT85/12*12,0)</f>
        <v>9181</v>
      </c>
      <c r="CM85" s="141">
        <v>0.28</v>
      </c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7"/>
      <c r="DF85" s="16">
        <f>BT85/12/30*8</f>
        <v>204.02222222222224</v>
      </c>
      <c r="DG85" s="27"/>
      <c r="DH85" s="27"/>
    </row>
    <row r="86" spans="1:112" ht="35.25" customHeight="1">
      <c r="A86" s="111" t="s">
        <v>48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99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7"/>
      <c r="BT86" s="99">
        <f>BT83+BT85</f>
        <v>49183</v>
      </c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1"/>
      <c r="CL86" s="15">
        <f>CL83+CL85</f>
        <v>49183</v>
      </c>
      <c r="CM86" s="224">
        <f>CM83+CM85</f>
        <v>1.5</v>
      </c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7"/>
      <c r="DF86" s="41"/>
      <c r="DG86" s="27"/>
      <c r="DH86" s="27"/>
    </row>
    <row r="87" spans="1:112" ht="15.75" customHeight="1">
      <c r="A87" s="96" t="s">
        <v>51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7"/>
      <c r="AS87" s="99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8"/>
      <c r="CL87" s="15">
        <f>CL75+CL86+CL77+CL81</f>
        <v>666562</v>
      </c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8"/>
      <c r="DF87" s="16"/>
      <c r="DG87" s="27"/>
      <c r="DH87" s="27"/>
    </row>
    <row r="88" spans="1:112" ht="15.75">
      <c r="A88" s="2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33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16"/>
      <c r="DG88" s="27"/>
      <c r="DH88" s="27"/>
    </row>
    <row r="89" spans="1:112" ht="15.75">
      <c r="A89" s="2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33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16"/>
      <c r="DG89" s="27"/>
      <c r="DH89" s="27"/>
    </row>
    <row r="90" spans="1:1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9"/>
      <c r="DG90" s="27"/>
      <c r="DH90" s="27"/>
    </row>
    <row r="91" spans="1:112" ht="15.75">
      <c r="A91" s="29"/>
      <c r="B91" s="29"/>
      <c r="C91" s="29"/>
      <c r="D91" s="29"/>
      <c r="E91" s="29"/>
      <c r="F91" s="2"/>
      <c r="G91" s="2"/>
      <c r="H91" s="2" t="s">
        <v>65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 t="s">
        <v>64</v>
      </c>
      <c r="CM91" s="2"/>
      <c r="CN91" s="2"/>
      <c r="CO91" s="2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7"/>
      <c r="DH91" s="27"/>
    </row>
    <row r="92" spans="1:1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9"/>
      <c r="DG92" s="27"/>
      <c r="DH92" s="27"/>
    </row>
  </sheetData>
  <sheetProtection/>
  <mergeCells count="192">
    <mergeCell ref="A82:DE82"/>
    <mergeCell ref="A83:AR84"/>
    <mergeCell ref="AT83:BS84"/>
    <mergeCell ref="AS74:BS74"/>
    <mergeCell ref="BT75:CK75"/>
    <mergeCell ref="BT80:CK80"/>
    <mergeCell ref="CM86:DE86"/>
    <mergeCell ref="A87:AR87"/>
    <mergeCell ref="AS87:BS87"/>
    <mergeCell ref="A86:AR86"/>
    <mergeCell ref="AS86:BS86"/>
    <mergeCell ref="BT86:CK86"/>
    <mergeCell ref="A85:AR85"/>
    <mergeCell ref="AS85:BS85"/>
    <mergeCell ref="BT85:CK85"/>
    <mergeCell ref="CM85:DE85"/>
    <mergeCell ref="A74:AR74"/>
    <mergeCell ref="A76:DE76"/>
    <mergeCell ref="AS80:BS80"/>
    <mergeCell ref="BT83:CK84"/>
    <mergeCell ref="CL83:CL84"/>
    <mergeCell ref="CM83:DE84"/>
    <mergeCell ref="CL70:CL71"/>
    <mergeCell ref="CM75:DE75"/>
    <mergeCell ref="CM72:DE73"/>
    <mergeCell ref="CL72:CL73"/>
    <mergeCell ref="BT70:CK71"/>
    <mergeCell ref="AS72:BS73"/>
    <mergeCell ref="BT72:CK73"/>
    <mergeCell ref="CM74:DE74"/>
    <mergeCell ref="BT74:CK74"/>
    <mergeCell ref="A72:AR73"/>
    <mergeCell ref="AS77:BS77"/>
    <mergeCell ref="BT77:CK77"/>
    <mergeCell ref="A75:AR75"/>
    <mergeCell ref="AS75:BS75"/>
    <mergeCell ref="CN80:DE80"/>
    <mergeCell ref="AS79:BS79"/>
    <mergeCell ref="BT79:CK79"/>
    <mergeCell ref="CM79:DE79"/>
    <mergeCell ref="A80:AR80"/>
    <mergeCell ref="BT68:CK69"/>
    <mergeCell ref="CL63:CL64"/>
    <mergeCell ref="CM63:DE64"/>
    <mergeCell ref="CM68:DE69"/>
    <mergeCell ref="CL66:CL67"/>
    <mergeCell ref="A79:AR79"/>
    <mergeCell ref="A77:AR77"/>
    <mergeCell ref="A78:DE78"/>
    <mergeCell ref="CM77:DE77"/>
    <mergeCell ref="AS70:BS71"/>
    <mergeCell ref="A66:AR67"/>
    <mergeCell ref="CM57:DE58"/>
    <mergeCell ref="A61:AR62"/>
    <mergeCell ref="AT61:BS62"/>
    <mergeCell ref="CM70:DE71"/>
    <mergeCell ref="A70:AR71"/>
    <mergeCell ref="CM61:DE62"/>
    <mergeCell ref="CL68:CL69"/>
    <mergeCell ref="A68:AR69"/>
    <mergeCell ref="AS68:BS69"/>
    <mergeCell ref="CL61:CL62"/>
    <mergeCell ref="BT61:CK62"/>
    <mergeCell ref="CL57:CL58"/>
    <mergeCell ref="CM66:DE67"/>
    <mergeCell ref="A63:AR64"/>
    <mergeCell ref="AS63:BS64"/>
    <mergeCell ref="BT63:CK64"/>
    <mergeCell ref="AS66:BS67"/>
    <mergeCell ref="BT66:CK67"/>
    <mergeCell ref="A65:DE65"/>
    <mergeCell ref="AT54:AY54"/>
    <mergeCell ref="CM59:DE60"/>
    <mergeCell ref="A56:DE56"/>
    <mergeCell ref="AS57:BS58"/>
    <mergeCell ref="BT57:CK58"/>
    <mergeCell ref="A57:AR58"/>
    <mergeCell ref="A59:AR60"/>
    <mergeCell ref="AS59:BS60"/>
    <mergeCell ref="BT59:CK60"/>
    <mergeCell ref="CL59:CL60"/>
    <mergeCell ref="A51:AR51"/>
    <mergeCell ref="AS51:BS51"/>
    <mergeCell ref="BT51:CK51"/>
    <mergeCell ref="CM51:DE51"/>
    <mergeCell ref="A52:AR52"/>
    <mergeCell ref="BA54:BS54"/>
    <mergeCell ref="BT54:CK55"/>
    <mergeCell ref="AS55:BS55"/>
    <mergeCell ref="A53:DE53"/>
    <mergeCell ref="A54:AR55"/>
    <mergeCell ref="CM54:DE55"/>
    <mergeCell ref="DF45:DF49"/>
    <mergeCell ref="CL45:CL49"/>
    <mergeCell ref="CL43:CL44"/>
    <mergeCell ref="AS45:BS49"/>
    <mergeCell ref="CM45:DE49"/>
    <mergeCell ref="AT52:BS52"/>
    <mergeCell ref="BT52:CK52"/>
    <mergeCell ref="CM52:DE52"/>
    <mergeCell ref="CL54:CL55"/>
    <mergeCell ref="CM40:DE41"/>
    <mergeCell ref="A50:AR50"/>
    <mergeCell ref="AT50:BS50"/>
    <mergeCell ref="BT50:CK50"/>
    <mergeCell ref="CM50:DE50"/>
    <mergeCell ref="A45:AR49"/>
    <mergeCell ref="AS40:BS41"/>
    <mergeCell ref="BT40:CK41"/>
    <mergeCell ref="BA43:BS43"/>
    <mergeCell ref="AS44:BS44"/>
    <mergeCell ref="BT45:CK49"/>
    <mergeCell ref="A42:DE42"/>
    <mergeCell ref="A43:AR44"/>
    <mergeCell ref="AT43:AY43"/>
    <mergeCell ref="CM43:DE44"/>
    <mergeCell ref="BT43:CK44"/>
    <mergeCell ref="CM34:DE35"/>
    <mergeCell ref="AS35:BS35"/>
    <mergeCell ref="A38:AR39"/>
    <mergeCell ref="AS38:BS39"/>
    <mergeCell ref="BT38:CK39"/>
    <mergeCell ref="AS36:BS37"/>
    <mergeCell ref="CM36:DE37"/>
    <mergeCell ref="CM38:DE39"/>
    <mergeCell ref="AT30:AY30"/>
    <mergeCell ref="BT30:CK31"/>
    <mergeCell ref="BT36:CK37"/>
    <mergeCell ref="CL36:CL37"/>
    <mergeCell ref="A40:AR41"/>
    <mergeCell ref="CL34:CL35"/>
    <mergeCell ref="CL40:CL41"/>
    <mergeCell ref="G19:DE19"/>
    <mergeCell ref="A26:AR27"/>
    <mergeCell ref="AT26:AY26"/>
    <mergeCell ref="BT26:CK27"/>
    <mergeCell ref="CL26:CL27"/>
    <mergeCell ref="CL38:CL39"/>
    <mergeCell ref="A36:AR37"/>
    <mergeCell ref="A34:AR35"/>
    <mergeCell ref="AT34:AY34"/>
    <mergeCell ref="BT34:CK35"/>
    <mergeCell ref="BT21:CK21"/>
    <mergeCell ref="CM21:DE21"/>
    <mergeCell ref="A17:DE17"/>
    <mergeCell ref="A21:AR21"/>
    <mergeCell ref="AS21:BS21"/>
    <mergeCell ref="CM32:DE33"/>
    <mergeCell ref="BT32:CK33"/>
    <mergeCell ref="CL32:CL33"/>
    <mergeCell ref="AT32:AY32"/>
    <mergeCell ref="AS33:BS33"/>
    <mergeCell ref="AZ6:DE6"/>
    <mergeCell ref="CM24:DE25"/>
    <mergeCell ref="AS25:BS25"/>
    <mergeCell ref="A22:DE22"/>
    <mergeCell ref="A23:DE23"/>
    <mergeCell ref="A24:AR25"/>
    <mergeCell ref="AT24:AY24"/>
    <mergeCell ref="BT24:CK25"/>
    <mergeCell ref="CL24:CL25"/>
    <mergeCell ref="A15:DE15"/>
    <mergeCell ref="AZ2:DE2"/>
    <mergeCell ref="AZ3:DE3"/>
    <mergeCell ref="AZ4:DE4"/>
    <mergeCell ref="AZ5:DE5"/>
    <mergeCell ref="CM26:DE27"/>
    <mergeCell ref="AZ7:DE7"/>
    <mergeCell ref="AZ8:DE8"/>
    <mergeCell ref="AZ10:DE10"/>
    <mergeCell ref="AZ9:DE9"/>
    <mergeCell ref="BH11:BL11"/>
    <mergeCell ref="BP11:CN11"/>
    <mergeCell ref="CO11:CT11"/>
    <mergeCell ref="CU11:CW11"/>
    <mergeCell ref="BP12:CN12"/>
    <mergeCell ref="CM28:DE28"/>
    <mergeCell ref="A28:AR28"/>
    <mergeCell ref="AS28:BS28"/>
    <mergeCell ref="BT28:CK28"/>
    <mergeCell ref="A16:DE16"/>
    <mergeCell ref="A18:DE18"/>
    <mergeCell ref="A29:DE29"/>
    <mergeCell ref="A32:AR33"/>
    <mergeCell ref="CL30:CL31"/>
    <mergeCell ref="CM30:DE31"/>
    <mergeCell ref="AS31:BS31"/>
    <mergeCell ref="A81:AR81"/>
    <mergeCell ref="AS81:BS81"/>
    <mergeCell ref="BT81:CK81"/>
    <mergeCell ref="CN81:DE81"/>
    <mergeCell ref="A30:AR31"/>
  </mergeCells>
  <printOptions/>
  <pageMargins left="0.6299212598425197" right="0.2362204724409449" top="0.7480314960629921" bottom="0.7480314960629921" header="0.31496062992125984" footer="0.31496062992125984"/>
  <pageSetup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L45"/>
  <sheetViews>
    <sheetView zoomScalePageLayoutView="0" workbookViewId="0" topLeftCell="A1">
      <selection activeCell="L18" sqref="L18"/>
    </sheetView>
  </sheetViews>
  <sheetFormatPr defaultColWidth="9.00390625" defaultRowHeight="12.75"/>
  <cols>
    <col min="5" max="5" width="9.25390625" style="0" bestFit="1" customWidth="1"/>
    <col min="6" max="6" width="13.375" style="0" customWidth="1"/>
    <col min="7" max="7" width="10.75390625" style="0" bestFit="1" customWidth="1"/>
    <col min="9" max="9" width="9.25390625" style="0" bestFit="1" customWidth="1"/>
    <col min="11" max="11" width="17.625" style="0" customWidth="1"/>
  </cols>
  <sheetData>
    <row r="3" spans="2:9" ht="20.25">
      <c r="B3" s="53" t="s">
        <v>71</v>
      </c>
      <c r="C3" s="53"/>
      <c r="D3" s="53"/>
      <c r="E3" s="53"/>
      <c r="F3" s="53"/>
      <c r="G3" s="53"/>
      <c r="H3" s="53"/>
      <c r="I3" s="53"/>
    </row>
    <row r="5" spans="4:7" ht="18">
      <c r="D5" t="s">
        <v>72</v>
      </c>
      <c r="F5" s="55" t="s">
        <v>97</v>
      </c>
      <c r="G5" s="55"/>
    </row>
    <row r="8" ht="12.75">
      <c r="B8" t="s">
        <v>73</v>
      </c>
    </row>
    <row r="10" spans="2:7" ht="12.75">
      <c r="B10" s="44" t="e">
        <f>'Жукова 4'!#REF!</f>
        <v>#REF!</v>
      </c>
      <c r="C10" t="s">
        <v>74</v>
      </c>
      <c r="D10">
        <v>2732.4</v>
      </c>
      <c r="E10" t="s">
        <v>75</v>
      </c>
      <c r="F10" s="49" t="e">
        <f>B10*D10</f>
        <v>#REF!</v>
      </c>
      <c r="G10" t="s">
        <v>78</v>
      </c>
    </row>
    <row r="11" ht="12.75">
      <c r="F11" s="49"/>
    </row>
    <row r="12" spans="2:8" ht="12.75">
      <c r="B12" t="s">
        <v>76</v>
      </c>
      <c r="F12" s="49"/>
      <c r="H12" s="44"/>
    </row>
    <row r="13" ht="12.75">
      <c r="F13" s="49"/>
    </row>
    <row r="14" spans="2:7" ht="12.75">
      <c r="B14" s="44">
        <v>1.5</v>
      </c>
      <c r="C14" t="s">
        <v>74</v>
      </c>
      <c r="D14">
        <f>D10</f>
        <v>2732.4</v>
      </c>
      <c r="E14" t="s">
        <v>75</v>
      </c>
      <c r="F14" s="49">
        <f>B14*D14</f>
        <v>4098.6</v>
      </c>
      <c r="G14" t="s">
        <v>78</v>
      </c>
    </row>
    <row r="17" spans="2:12" ht="15.75">
      <c r="B17" t="s">
        <v>77</v>
      </c>
      <c r="D17" s="46" t="e">
        <f>F10+F14</f>
        <v>#REF!</v>
      </c>
      <c r="E17" t="s">
        <v>78</v>
      </c>
      <c r="L17" t="e">
        <f>D17*12</f>
        <v>#REF!</v>
      </c>
    </row>
    <row r="20" spans="2:4" ht="12.75">
      <c r="B20" s="52" t="s">
        <v>79</v>
      </c>
      <c r="C20" s="52"/>
      <c r="D20" s="52"/>
    </row>
    <row r="21" ht="12.75">
      <c r="I21" t="s">
        <v>81</v>
      </c>
    </row>
    <row r="22" spans="2:11" ht="12.75">
      <c r="B22" t="s">
        <v>80</v>
      </c>
      <c r="E22">
        <v>146.6</v>
      </c>
      <c r="F22" t="s">
        <v>74</v>
      </c>
      <c r="G22">
        <v>3.37</v>
      </c>
      <c r="H22" t="s">
        <v>74</v>
      </c>
      <c r="I22" s="54">
        <v>136</v>
      </c>
      <c r="J22" t="s">
        <v>75</v>
      </c>
      <c r="K22" s="49">
        <f>E22*G22*I22</f>
        <v>67189.712</v>
      </c>
    </row>
    <row r="23" ht="12.75">
      <c r="K23" s="49"/>
    </row>
    <row r="24" spans="2:11" ht="12.75">
      <c r="B24" t="s">
        <v>82</v>
      </c>
      <c r="E24">
        <v>23.81</v>
      </c>
      <c r="F24" t="s">
        <v>74</v>
      </c>
      <c r="G24">
        <v>5.01</v>
      </c>
      <c r="H24" t="s">
        <v>74</v>
      </c>
      <c r="I24">
        <f>I22</f>
        <v>136</v>
      </c>
      <c r="J24" t="s">
        <v>75</v>
      </c>
      <c r="K24" s="49">
        <f>E24*G24*I24</f>
        <v>16223.181599999998</v>
      </c>
    </row>
    <row r="25" ht="12.75">
      <c r="K25" s="49"/>
    </row>
    <row r="26" spans="2:11" ht="12.75">
      <c r="B26" t="s">
        <v>83</v>
      </c>
      <c r="E26">
        <v>18</v>
      </c>
      <c r="F26" t="s">
        <v>74</v>
      </c>
      <c r="G26">
        <v>8.38</v>
      </c>
      <c r="H26" t="s">
        <v>74</v>
      </c>
      <c r="I26">
        <f>I22</f>
        <v>136</v>
      </c>
      <c r="J26" t="s">
        <v>75</v>
      </c>
      <c r="K26" s="49">
        <f>E26*G26*I26</f>
        <v>20514.24</v>
      </c>
    </row>
    <row r="27" ht="12.75">
      <c r="K27" s="49"/>
    </row>
    <row r="28" spans="2:11" ht="12.75">
      <c r="B28" t="s">
        <v>84</v>
      </c>
      <c r="E28">
        <v>2.21</v>
      </c>
      <c r="F28" t="s">
        <v>74</v>
      </c>
      <c r="G28">
        <v>100</v>
      </c>
      <c r="H28" t="s">
        <v>74</v>
      </c>
      <c r="I28">
        <f>I22</f>
        <v>136</v>
      </c>
      <c r="J28" t="s">
        <v>75</v>
      </c>
      <c r="K28" s="49">
        <f>E28*G28*I28</f>
        <v>30056</v>
      </c>
    </row>
    <row r="29" ht="12.75">
      <c r="K29" s="49"/>
    </row>
    <row r="30" spans="2:11" ht="12.75">
      <c r="B30" t="s">
        <v>85</v>
      </c>
      <c r="E30">
        <v>32.87</v>
      </c>
      <c r="F30" t="s">
        <v>74</v>
      </c>
      <c r="G30">
        <f>D10</f>
        <v>2732.4</v>
      </c>
      <c r="J30" t="s">
        <v>75</v>
      </c>
      <c r="K30" s="49">
        <f>E30*G30</f>
        <v>89813.988</v>
      </c>
    </row>
    <row r="31" ht="12.75">
      <c r="K31" s="49"/>
    </row>
    <row r="32" ht="12.75">
      <c r="K32" s="49"/>
    </row>
    <row r="33" spans="2:11" ht="12.75">
      <c r="B33" s="52" t="s">
        <v>86</v>
      </c>
      <c r="C33" s="52"/>
      <c r="D33" s="52"/>
      <c r="K33" s="49">
        <f>SUM(K22+K24+K26+K28+K30)</f>
        <v>223797.1216</v>
      </c>
    </row>
    <row r="34" ht="12.75">
      <c r="K34" s="49"/>
    </row>
    <row r="35" spans="2:11" ht="15.75">
      <c r="B35" s="52" t="s">
        <v>87</v>
      </c>
      <c r="K35" s="50" t="e">
        <f>D17+K33</f>
        <v>#REF!</v>
      </c>
    </row>
    <row r="36" ht="12.75">
      <c r="K36" s="49"/>
    </row>
    <row r="37" ht="12.75">
      <c r="K37" s="49"/>
    </row>
    <row r="38" ht="12.75">
      <c r="K38" s="49"/>
    </row>
    <row r="39" spans="2:11" ht="15">
      <c r="B39" s="45" t="s">
        <v>88</v>
      </c>
      <c r="C39" s="47"/>
      <c r="D39" s="47"/>
      <c r="E39" s="47" t="e">
        <f>D17</f>
        <v>#REF!</v>
      </c>
      <c r="F39" s="47" t="s">
        <v>74</v>
      </c>
      <c r="G39" s="47">
        <v>12</v>
      </c>
      <c r="H39" s="47" t="s">
        <v>74</v>
      </c>
      <c r="I39" s="47">
        <v>0.05</v>
      </c>
      <c r="J39" s="47" t="s">
        <v>75</v>
      </c>
      <c r="K39" s="51" t="e">
        <f>E39*G39*I39</f>
        <v>#REF!</v>
      </c>
    </row>
    <row r="40" spans="2:11" ht="15">
      <c r="B40" s="47"/>
      <c r="C40" s="47"/>
      <c r="D40" s="47"/>
      <c r="E40" s="47"/>
      <c r="F40" s="47"/>
      <c r="G40" s="47"/>
      <c r="H40" s="47"/>
      <c r="I40" s="47"/>
      <c r="J40" s="47"/>
      <c r="K40" s="51"/>
    </row>
    <row r="41" spans="2:11" ht="15">
      <c r="B41" s="45" t="s">
        <v>89</v>
      </c>
      <c r="C41" s="47"/>
      <c r="D41" s="47"/>
      <c r="E41" s="47"/>
      <c r="F41" s="47"/>
      <c r="G41" s="48" t="e">
        <f>K35</f>
        <v>#REF!</v>
      </c>
      <c r="H41" s="47" t="s">
        <v>74</v>
      </c>
      <c r="I41" s="47">
        <v>0.65</v>
      </c>
      <c r="J41" s="47" t="s">
        <v>75</v>
      </c>
      <c r="K41" s="51" t="e">
        <f>G41*I41</f>
        <v>#REF!</v>
      </c>
    </row>
    <row r="43" spans="2:11" ht="12.75">
      <c r="B43" t="s">
        <v>90</v>
      </c>
      <c r="K43" s="54"/>
    </row>
    <row r="45" spans="2:11" ht="12.75">
      <c r="B45" t="s">
        <v>91</v>
      </c>
      <c r="K45" s="54" t="s">
        <v>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I92"/>
  <sheetViews>
    <sheetView zoomScalePageLayoutView="0" workbookViewId="0" topLeftCell="A70">
      <selection activeCell="A80" sqref="A80:AR80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3.87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2732.4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44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1" t="s">
        <v>5</v>
      </c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5" t="s">
        <v>45</v>
      </c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17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49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201</v>
      </c>
      <c r="CP11" s="186"/>
      <c r="CQ11" s="186"/>
      <c r="CR11" s="186"/>
      <c r="CS11" s="186"/>
      <c r="CT11" s="186"/>
      <c r="CU11" s="187" t="s">
        <v>92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98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213" t="s">
        <v>93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26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94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96" t="s">
        <v>25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5.75" customHeight="1">
      <c r="A24" s="111" t="s">
        <v>19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5"/>
      <c r="AT24" s="100">
        <v>2.7</v>
      </c>
      <c r="AU24" s="100"/>
      <c r="AV24" s="100"/>
      <c r="AW24" s="100"/>
      <c r="AX24" s="100"/>
      <c r="AY24" s="100"/>
      <c r="AZ24" s="4">
        <v>2.7</v>
      </c>
      <c r="BA24" s="3" t="s">
        <v>3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116">
        <f>ROUND(CM24*$A$1*12,0)</f>
        <v>39674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39674</v>
      </c>
      <c r="CM24" s="119">
        <v>1.21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15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41">
        <v>1.69</v>
      </c>
      <c r="DG25" s="27"/>
      <c r="DH25" s="27"/>
    </row>
    <row r="26" spans="1:112" ht="15.75" customHeight="1">
      <c r="A26" s="111" t="s">
        <v>20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0"/>
      <c r="AT26" s="215">
        <v>2</v>
      </c>
      <c r="AU26" s="215"/>
      <c r="AV26" s="215"/>
      <c r="AW26" s="215"/>
      <c r="AX26" s="215"/>
      <c r="AY26" s="215"/>
      <c r="AZ26" s="11"/>
      <c r="BA26" s="11" t="s">
        <v>14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8"/>
      <c r="BT26" s="116">
        <f>ROUND(CM26*$A$1*12,0)</f>
        <v>12460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12460</v>
      </c>
      <c r="CM26" s="119">
        <v>0.38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16"/>
      <c r="DG26" s="27"/>
      <c r="DH26" s="27"/>
    </row>
    <row r="27" spans="1:112" ht="15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0"/>
      <c r="AT27" s="11" t="s">
        <v>15</v>
      </c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8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16">
        <f>BT26/12/31*8</f>
        <v>267.9569892473118</v>
      </c>
      <c r="DG27" s="27"/>
      <c r="DH27" s="27"/>
    </row>
    <row r="28" spans="1:112" ht="99.75" customHeight="1">
      <c r="A28" s="111" t="s">
        <v>52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210" t="s">
        <v>53</v>
      </c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7"/>
      <c r="BT28" s="211">
        <f>CM28*A1*12</f>
        <v>3278.88</v>
      </c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212"/>
      <c r="CL28" s="21">
        <f>ROUND(BT28/12*12,0)</f>
        <v>3279</v>
      </c>
      <c r="CM28" s="141">
        <v>0.1</v>
      </c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7"/>
      <c r="DF28" s="16">
        <f>BT28/12/31*8</f>
        <v>70.51354838709678</v>
      </c>
      <c r="DG28" s="27"/>
      <c r="DH28" s="39">
        <f>CM24+CM26+CM28</f>
        <v>1.69</v>
      </c>
    </row>
    <row r="29" spans="1:112" ht="15.75" customHeight="1">
      <c r="A29" s="96" t="s">
        <v>26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8"/>
      <c r="DF29" s="16"/>
      <c r="DG29" s="27"/>
      <c r="DH29" s="27"/>
    </row>
    <row r="30" spans="1:112" ht="15.75" customHeight="1">
      <c r="A30" s="111" t="s">
        <v>21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5"/>
      <c r="AT30" s="100">
        <v>1</v>
      </c>
      <c r="AU30" s="100"/>
      <c r="AV30" s="100"/>
      <c r="AW30" s="100"/>
      <c r="AX30" s="100"/>
      <c r="AY30" s="100"/>
      <c r="AZ30" s="4"/>
      <c r="BA30" s="3" t="s">
        <v>3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6"/>
      <c r="BT30" s="116">
        <f>ROUND(CM30*$A$1*12,0)</f>
        <v>5059</v>
      </c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8"/>
      <c r="CL30" s="117">
        <f>ROUND(BT30/12*12,0)</f>
        <v>5059</v>
      </c>
      <c r="CM30" s="119">
        <f>7.6%*DF30</f>
        <v>0.15427999999999997</v>
      </c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7"/>
      <c r="DF30" s="41">
        <v>2.03</v>
      </c>
      <c r="DG30" s="27"/>
      <c r="DH30" s="27"/>
    </row>
    <row r="31" spans="1:112" ht="15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40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5"/>
      <c r="BT31" s="113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5"/>
      <c r="CL31" s="118"/>
      <c r="CM31" s="128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30"/>
      <c r="DF31" s="16">
        <f>BT30/12/31*8</f>
        <v>108.79569892473118</v>
      </c>
      <c r="DG31" s="27"/>
      <c r="DH31" s="27"/>
    </row>
    <row r="32" spans="1:112" ht="15.75" customHeight="1">
      <c r="A32" s="111" t="s">
        <v>38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5"/>
      <c r="AT32" s="100">
        <v>1</v>
      </c>
      <c r="AU32" s="100"/>
      <c r="AV32" s="100"/>
      <c r="AW32" s="100"/>
      <c r="AX32" s="100"/>
      <c r="AY32" s="100"/>
      <c r="AZ32" s="4"/>
      <c r="BA32" s="3" t="s">
        <v>3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6"/>
      <c r="BT32" s="116">
        <f>ROUND(CM32*$A$1*12,0)</f>
        <v>7055</v>
      </c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8"/>
      <c r="CL32" s="117">
        <f>ROUND(BT32/12*12,0)</f>
        <v>7055</v>
      </c>
      <c r="CM32" s="119">
        <f>10.6%*DF30</f>
        <v>0.21517999999999998</v>
      </c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16"/>
      <c r="DG32" s="27"/>
      <c r="DH32" s="27"/>
    </row>
    <row r="33" spans="1:112" ht="15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40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5"/>
      <c r="BT33" s="113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5"/>
      <c r="CL33" s="118"/>
      <c r="CM33" s="128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30"/>
      <c r="DF33" s="16">
        <f>BT32/12/31*8</f>
        <v>151.72043010752688</v>
      </c>
      <c r="DG33" s="27"/>
      <c r="DH33" s="27"/>
    </row>
    <row r="34" spans="1:112" ht="15.75" customHeight="1">
      <c r="A34" s="111" t="s">
        <v>22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5"/>
      <c r="AT34" s="100">
        <v>5</v>
      </c>
      <c r="AU34" s="100"/>
      <c r="AV34" s="100"/>
      <c r="AW34" s="100"/>
      <c r="AX34" s="100"/>
      <c r="AY34" s="100"/>
      <c r="AZ34" s="4"/>
      <c r="BA34" s="3" t="s">
        <v>3</v>
      </c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6"/>
      <c r="BT34" s="116">
        <f>ROUND(CM34*$A$1*12,0)</f>
        <v>2729</v>
      </c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8"/>
      <c r="CL34" s="117">
        <f>ROUND(BT34/12*12,0)</f>
        <v>2729</v>
      </c>
      <c r="CM34" s="119">
        <f>4.1%*DF30</f>
        <v>0.08322999999999998</v>
      </c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/>
      <c r="DG34" s="27"/>
      <c r="DH34" s="27"/>
    </row>
    <row r="35" spans="1:112" ht="15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40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5"/>
      <c r="BT35" s="113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5"/>
      <c r="CL35" s="118"/>
      <c r="CM35" s="128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30"/>
      <c r="DF35" s="16">
        <f>BT34/12/31*8</f>
        <v>58.68817204301075</v>
      </c>
      <c r="DG35" s="27"/>
      <c r="DH35" s="27"/>
    </row>
    <row r="36" spans="1:112" ht="15.75" customHeight="1">
      <c r="A36" s="111" t="s">
        <v>23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216" t="s">
        <v>36</v>
      </c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8"/>
      <c r="BT36" s="116">
        <f>ROUND(CM36*$A$1*12,0)</f>
        <v>5791</v>
      </c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8"/>
      <c r="CL36" s="117">
        <f>ROUND(BT36/12*12,0)</f>
        <v>5791</v>
      </c>
      <c r="CM36" s="119">
        <f>8.7%*DF30</f>
        <v>0.17660999999999996</v>
      </c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/>
      <c r="DG36" s="27"/>
      <c r="DH36" s="27"/>
    </row>
    <row r="37" spans="1:112" ht="15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3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13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5"/>
      <c r="CL37" s="118"/>
      <c r="CM37" s="128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30"/>
      <c r="DF37" s="16">
        <f>BT36/12/31*8</f>
        <v>124.53763440860214</v>
      </c>
      <c r="DG37" s="27"/>
      <c r="DH37" s="27"/>
    </row>
    <row r="38" spans="1:112" ht="15.75" customHeight="1">
      <c r="A38" s="111" t="s">
        <v>24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2" t="s">
        <v>50</v>
      </c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8"/>
      <c r="BT38" s="116">
        <f>ROUND(CM38*$A$1*12,0)</f>
        <v>38239</v>
      </c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8"/>
      <c r="CL38" s="117">
        <f>ROUND(BT38/12*12,0)</f>
        <v>38239</v>
      </c>
      <c r="CM38" s="119">
        <f>57.45%*DF30</f>
        <v>1.166235</v>
      </c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f>BT38/12/30*8</f>
        <v>849.7555555555556</v>
      </c>
      <c r="DG38" s="27"/>
      <c r="DH38" s="27"/>
    </row>
    <row r="39" spans="1:112" ht="15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3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5"/>
      <c r="BT39" s="113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5"/>
      <c r="CL39" s="118"/>
      <c r="CM39" s="128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30"/>
      <c r="DF39" s="16">
        <f>BT38/12/31*8</f>
        <v>822.3440860215054</v>
      </c>
      <c r="DG39" s="27"/>
      <c r="DH39" s="39">
        <f>CM30+CM32+CM34+CM36+CM38+CM40</f>
        <v>2.0289849999999996</v>
      </c>
    </row>
    <row r="40" spans="1:112" ht="15.75" customHeight="1">
      <c r="A40" s="111" t="s">
        <v>54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2" t="s">
        <v>50</v>
      </c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8"/>
      <c r="BT40" s="116">
        <f>ROUND(CM40*$A$1*12,0)</f>
        <v>7655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7655</v>
      </c>
      <c r="CM40" s="119">
        <f>11.5%*DF30</f>
        <v>0.23345</v>
      </c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7"/>
      <c r="DF40" s="16"/>
      <c r="DG40" s="27"/>
      <c r="DH40" s="27"/>
    </row>
    <row r="41" spans="1:112" ht="15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3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28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30"/>
      <c r="DF41" s="16">
        <f>BT40/12/31*8</f>
        <v>164.6236559139785</v>
      </c>
      <c r="DG41" s="27"/>
      <c r="DH41" s="27"/>
    </row>
    <row r="42" spans="1:112" ht="15.75" customHeight="1">
      <c r="A42" s="96" t="s">
        <v>27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7"/>
      <c r="DF42" s="16"/>
      <c r="DG42" s="27"/>
      <c r="DH42" s="27"/>
    </row>
    <row r="43" spans="1:112" ht="15.75" customHeight="1">
      <c r="A43" s="111" t="s">
        <v>40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5"/>
      <c r="AT43" s="100">
        <v>1</v>
      </c>
      <c r="AU43" s="100"/>
      <c r="AV43" s="100"/>
      <c r="AW43" s="100"/>
      <c r="AX43" s="100"/>
      <c r="AY43" s="100"/>
      <c r="AZ43" s="4"/>
      <c r="BA43" s="218" t="s">
        <v>13</v>
      </c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8"/>
      <c r="BT43" s="116">
        <f>ROUND(CM43*$A$1*12,0)</f>
        <v>21968</v>
      </c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8"/>
      <c r="CL43" s="117">
        <f>ROUND(BT43/12*12,0)</f>
        <v>21968</v>
      </c>
      <c r="CM43" s="119">
        <v>0.67</v>
      </c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8"/>
      <c r="DF43" s="41">
        <v>2.96</v>
      </c>
      <c r="DG43" s="27"/>
      <c r="DH43" s="27"/>
    </row>
    <row r="44" spans="1:112" ht="33.7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40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5"/>
      <c r="BT44" s="113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5"/>
      <c r="CL44" s="118"/>
      <c r="CM44" s="113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5"/>
      <c r="DF44" s="16">
        <f>BT43/12/31*8</f>
        <v>472.4301075268817</v>
      </c>
      <c r="DG44" s="27"/>
      <c r="DH44" s="39">
        <f>CM43+CM45+CM50+CM51+CM52</f>
        <v>2.96</v>
      </c>
    </row>
    <row r="45" spans="1:112" ht="15.75" customHeight="1">
      <c r="A45" s="111" t="s">
        <v>28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2" t="s">
        <v>36</v>
      </c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8"/>
      <c r="BT45" s="116">
        <f>ROUND(CM45*$A$1*12,0)</f>
        <v>23608</v>
      </c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8"/>
      <c r="CL45" s="117">
        <f>ROUND(BT45/12*12,0)</f>
        <v>23608</v>
      </c>
      <c r="CM45" s="119">
        <v>0.72</v>
      </c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8"/>
      <c r="DF45" s="147">
        <f>BT45/12/31*8</f>
        <v>507.6989247311828</v>
      </c>
      <c r="DG45" s="27"/>
      <c r="DH45" s="27"/>
    </row>
    <row r="46" spans="1:112" ht="15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9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1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219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9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1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219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15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9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1"/>
      <c r="BT48" s="159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1"/>
      <c r="CL48" s="219"/>
      <c r="CM48" s="159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1"/>
      <c r="DF48" s="147"/>
      <c r="DG48" s="27"/>
      <c r="DH48" s="27"/>
    </row>
    <row r="49" spans="1:112" ht="0.7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3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13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5"/>
      <c r="CL49" s="118"/>
      <c r="CM49" s="113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5"/>
      <c r="DF49" s="147"/>
      <c r="DG49" s="27"/>
      <c r="DH49" s="27"/>
    </row>
    <row r="50" spans="1:112" ht="15.75" customHeight="1">
      <c r="A50" s="111" t="s">
        <v>29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9"/>
      <c r="AT50" s="217" t="s">
        <v>41</v>
      </c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7"/>
      <c r="BT50" s="99">
        <f>ROUND(CM50*$A$1*12,0)</f>
        <v>30166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>ROUND(BT50/12*12,0)</f>
        <v>30166</v>
      </c>
      <c r="CM50" s="141">
        <v>0.92</v>
      </c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7"/>
      <c r="DF50" s="24">
        <f>BT50/12/31*8</f>
        <v>648.7311827956989</v>
      </c>
      <c r="DG50" s="27"/>
      <c r="DH50" s="27"/>
    </row>
    <row r="51" spans="1:112" ht="15.75" customHeight="1">
      <c r="A51" s="111" t="s">
        <v>57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220" t="s">
        <v>36</v>
      </c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7"/>
      <c r="BT51" s="99">
        <f>ROUND(CM51*$A$1*12,0)</f>
        <v>13771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>ROUND(BT51/12*12,0)</f>
        <v>13771</v>
      </c>
      <c r="CM51" s="141">
        <v>0.42</v>
      </c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7"/>
      <c r="DF51" s="24">
        <f>BT51/12/31*8</f>
        <v>296.1505376344086</v>
      </c>
      <c r="DG51" s="27"/>
      <c r="DH51" s="27"/>
    </row>
    <row r="52" spans="1:112" ht="65.25" customHeight="1">
      <c r="A52" s="111" t="s">
        <v>56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7"/>
      <c r="AT52" s="217" t="s">
        <v>36</v>
      </c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7"/>
      <c r="BT52" s="99">
        <f>ROUND(CM52*$A$1*12,0)</f>
        <v>7541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>ROUND(BT52/12*12,0)</f>
        <v>7541</v>
      </c>
      <c r="CM52" s="141">
        <v>0.23</v>
      </c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7"/>
      <c r="DF52" s="16">
        <f>BT52/12/31*8</f>
        <v>162.17204301075267</v>
      </c>
      <c r="DG52" s="27"/>
      <c r="DH52" s="39"/>
    </row>
    <row r="53" spans="1:112" ht="15.75" customHeight="1">
      <c r="A53" s="96" t="s">
        <v>30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7"/>
      <c r="DF53" s="16"/>
      <c r="DG53" s="27"/>
      <c r="DH53" s="27"/>
    </row>
    <row r="54" spans="1:112" ht="15.75" customHeight="1">
      <c r="A54" s="120" t="s">
        <v>31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4"/>
      <c r="AS54" s="5"/>
      <c r="AT54" s="100">
        <v>1</v>
      </c>
      <c r="AU54" s="100"/>
      <c r="AV54" s="100"/>
      <c r="AW54" s="100"/>
      <c r="AX54" s="100"/>
      <c r="AY54" s="100"/>
      <c r="AZ54" s="4"/>
      <c r="BA54" s="218" t="s">
        <v>13</v>
      </c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8"/>
      <c r="BT54" s="116">
        <f>ROUND(CM54*$A$1*12,0)</f>
        <v>9837</v>
      </c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8"/>
      <c r="CL54" s="117">
        <f>ROUND(BT54/12*12,0)</f>
        <v>9837</v>
      </c>
      <c r="CM54" s="119">
        <v>0.3</v>
      </c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8"/>
      <c r="DF54" s="16"/>
      <c r="DG54" s="27"/>
      <c r="DH54" s="27"/>
    </row>
    <row r="55" spans="1:112" ht="15.75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7"/>
      <c r="AS55" s="140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5"/>
      <c r="BT55" s="113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5"/>
      <c r="CL55" s="118"/>
      <c r="CM55" s="113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5"/>
      <c r="DF55" s="16">
        <f>BT54/12/31*8</f>
        <v>211.5483870967742</v>
      </c>
      <c r="DG55" s="27"/>
      <c r="DH55" s="39">
        <f>CM54</f>
        <v>0.3</v>
      </c>
    </row>
    <row r="56" spans="1:112" ht="15.75" customHeight="1">
      <c r="A56" s="96" t="s">
        <v>32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8"/>
      <c r="DF56" s="16"/>
      <c r="DG56" s="27"/>
      <c r="DH56" s="27"/>
    </row>
    <row r="57" spans="1:112" ht="15.75" customHeight="1">
      <c r="A57" s="111" t="s">
        <v>33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2" t="s">
        <v>16</v>
      </c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8"/>
      <c r="BT57" s="116">
        <f>ROUND(CM57*$A$1*12,0)</f>
        <v>12788</v>
      </c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8"/>
      <c r="CL57" s="117">
        <f>ROUND(BT57/12*12,0)</f>
        <v>12788</v>
      </c>
      <c r="CM57" s="119">
        <v>0.39</v>
      </c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7"/>
      <c r="DF57" s="41">
        <v>2.73</v>
      </c>
      <c r="DG57" s="27"/>
      <c r="DH57" s="27"/>
    </row>
    <row r="58" spans="1:112" ht="16.5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3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5"/>
      <c r="BT58" s="113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5"/>
      <c r="CL58" s="118"/>
      <c r="CM58" s="128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30"/>
      <c r="DF58" s="16">
        <f>BT57/12/31*8</f>
        <v>275.0107526881721</v>
      </c>
      <c r="DG58" s="27"/>
      <c r="DH58" s="27"/>
    </row>
    <row r="59" spans="1:112" ht="15.75" customHeight="1">
      <c r="A59" s="221" t="s">
        <v>34</v>
      </c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112" t="s">
        <v>36</v>
      </c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8"/>
      <c r="BT59" s="116">
        <f>ROUND(CM59*$A$1*12,0)</f>
        <v>32789</v>
      </c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8"/>
      <c r="CL59" s="117">
        <f>ROUND(BT59/12*12,0)</f>
        <v>32789</v>
      </c>
      <c r="CM59" s="119">
        <v>1</v>
      </c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7"/>
      <c r="DF59" s="16"/>
      <c r="DG59" s="27"/>
      <c r="DH59" s="39">
        <f>CM57+CM59+CM61+CM63</f>
        <v>2.7300000000000004</v>
      </c>
    </row>
    <row r="60" spans="1:112" ht="30" customHeight="1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113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5"/>
      <c r="BT60" s="113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5"/>
      <c r="CL60" s="118"/>
      <c r="CM60" s="128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30"/>
      <c r="DF60" s="16">
        <f>BT59/12/31*8</f>
        <v>705.1397849462365</v>
      </c>
      <c r="DG60" s="27"/>
      <c r="DH60" s="27"/>
    </row>
    <row r="61" spans="1:112" ht="15.75" customHeight="1">
      <c r="A61" s="221" t="s">
        <v>60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0"/>
      <c r="AT61" s="167" t="s">
        <v>53</v>
      </c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7541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7541</v>
      </c>
      <c r="CM61" s="119">
        <v>0.23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16"/>
      <c r="DG61" s="27"/>
      <c r="DH61" s="27"/>
    </row>
    <row r="62" spans="1:112" ht="15.75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0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162.17204301075267</v>
      </c>
      <c r="DG62" s="27"/>
      <c r="DH62" s="27"/>
    </row>
    <row r="63" spans="1:112" ht="15.75" customHeight="1">
      <c r="A63" s="111" t="s">
        <v>61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36396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36396</v>
      </c>
      <c r="CM63" s="119">
        <v>1.11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27"/>
    </row>
    <row r="64" spans="1:112" ht="15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782.7096774193549</v>
      </c>
      <c r="DG64" s="27"/>
      <c r="DH64" s="39"/>
    </row>
    <row r="65" spans="1:112" ht="15.75" customHeight="1">
      <c r="A65" s="96" t="s">
        <v>35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7"/>
      <c r="DF65" s="16"/>
      <c r="DG65" s="27"/>
      <c r="DH65" s="27"/>
    </row>
    <row r="66" spans="1:112" ht="15.75" customHeight="1">
      <c r="A66" s="111" t="s">
        <v>42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16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41970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41970</v>
      </c>
      <c r="CM66" s="119">
        <v>1.28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>
        <v>4.98</v>
      </c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902.5806451612904</v>
      </c>
      <c r="DG67" s="27"/>
      <c r="DH67" s="39">
        <f>CM66+CM68+CM70+CM72+CM74</f>
        <v>4.98</v>
      </c>
    </row>
    <row r="68" spans="1:112" ht="15.75" customHeight="1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112" t="s">
        <v>16</v>
      </c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8"/>
      <c r="BT68" s="116">
        <f>ROUND(CM68*$A$1*12,0)</f>
        <v>54429</v>
      </c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8"/>
      <c r="CL68" s="117">
        <f>ROUND(BT68/12*12,0)</f>
        <v>54429</v>
      </c>
      <c r="CM68" s="119">
        <v>1.66</v>
      </c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8"/>
      <c r="DF68" s="16"/>
      <c r="DG68" s="27"/>
      <c r="DH68" s="27"/>
    </row>
    <row r="69" spans="1:112" ht="63.75" customHeight="1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113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5"/>
      <c r="BT69" s="113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5"/>
      <c r="CL69" s="118"/>
      <c r="CM69" s="113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5"/>
      <c r="DF69" s="16">
        <f>BT68/12/31*8</f>
        <v>1170.516129032258</v>
      </c>
      <c r="DG69" s="27"/>
      <c r="DH69" s="27"/>
    </row>
    <row r="70" spans="1:112" ht="15.75" customHeight="1">
      <c r="A70" s="221" t="s">
        <v>39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112" t="s">
        <v>53</v>
      </c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8"/>
      <c r="BT70" s="116">
        <f>ROUND(CM70*$A$1*12,0)</f>
        <v>12132</v>
      </c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8"/>
      <c r="CL70" s="117">
        <f>ROUND(BT70/12*12,0)</f>
        <v>12132</v>
      </c>
      <c r="CM70" s="119">
        <v>0.37</v>
      </c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8"/>
      <c r="DF70" s="16"/>
      <c r="DG70" s="27"/>
      <c r="DH70" s="27"/>
    </row>
    <row r="71" spans="1:112" ht="15.75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113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5"/>
      <c r="BT71" s="113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5"/>
      <c r="CL71" s="118"/>
      <c r="CM71" s="113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5"/>
      <c r="DF71" s="16">
        <f>BT70/12/31*8</f>
        <v>260.9032258064516</v>
      </c>
      <c r="DG71" s="27"/>
      <c r="DH71" s="27"/>
    </row>
    <row r="72" spans="1:112" ht="15.75" customHeight="1">
      <c r="A72" s="111" t="s">
        <v>62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2" t="s">
        <v>16</v>
      </c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8"/>
      <c r="BT72" s="116">
        <f>ROUND(CM72*$A$1*12,0)</f>
        <v>27870</v>
      </c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8"/>
      <c r="CL72" s="117">
        <f>ROUND(BT72/12*12,0)</f>
        <v>27870</v>
      </c>
      <c r="CM72" s="119">
        <v>0.85</v>
      </c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8"/>
      <c r="DF72" s="16"/>
      <c r="DG72" s="27"/>
      <c r="DH72" s="27"/>
    </row>
    <row r="73" spans="1:112" ht="15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3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5"/>
      <c r="BT73" s="113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5"/>
      <c r="CL73" s="118"/>
      <c r="CM73" s="113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5"/>
      <c r="DF73" s="16">
        <f>BT72/12/31*8</f>
        <v>599.3548387096774</v>
      </c>
      <c r="DG73" s="27"/>
      <c r="DH73" s="39"/>
    </row>
    <row r="74" spans="1:113" ht="62.25" customHeight="1">
      <c r="A74" s="103" t="s">
        <v>67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5"/>
      <c r="AS74" s="99" t="s">
        <v>66</v>
      </c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1"/>
      <c r="BT74" s="99">
        <f>ROUND(CM74*A1*12,0)</f>
        <v>26887</v>
      </c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1"/>
      <c r="CL74" s="15">
        <f>BT74</f>
        <v>26887</v>
      </c>
      <c r="CM74" s="211">
        <v>0.82</v>
      </c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212"/>
      <c r="DF74" s="16"/>
      <c r="DG74" s="2"/>
      <c r="DH74" s="2"/>
      <c r="DI74" s="42"/>
    </row>
    <row r="75" spans="1:112" ht="15.75" customHeight="1">
      <c r="A75" s="180" t="s">
        <v>18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223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7"/>
      <c r="BT75" s="99">
        <f>BT24+BT26+BT30+BT32+BT34+BT36+BT40+BT43+BT45+BT52+BT54+BT57+BT63+BT66+BT72+BT68+BT70+BT59+BT61+BT50+BT51+BT38+BT28</f>
        <v>454746.88</v>
      </c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7"/>
      <c r="CL75" s="14">
        <f>CL24+CL26+CL30+CL32+CL34+CL36+CL40+CL43+CL45+CL52+CL54+CL57+CL63+CL66+CL72+CL28+CL68+CL70+CL59+CL61+CL50+CL51+CL38</f>
        <v>454747</v>
      </c>
      <c r="CM75" s="211">
        <f>CM24+CM26+CM28+CM30+CM32+CM34+CM36+CM38+CM40+CM43+CM45+CM50+CM51+CM52+CM54+CM57+CM59+CM61+CM63+CM66+CM68+CM70+CM72</f>
        <v>13.868984999999997</v>
      </c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7"/>
      <c r="DF75" s="16"/>
      <c r="DG75" s="27"/>
      <c r="DH75" s="27"/>
    </row>
    <row r="76" spans="1:112" ht="15.75" customHeight="1">
      <c r="A76" s="89" t="s">
        <v>59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7"/>
      <c r="DF76" s="16"/>
      <c r="DG76" s="27"/>
      <c r="DH76" s="27"/>
    </row>
    <row r="77" spans="1:112" ht="28.5" customHeight="1">
      <c r="A77" s="103" t="s">
        <v>70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5"/>
      <c r="AS77" s="99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7"/>
      <c r="BT77" s="99">
        <f>ROUND(CM77*$A$1*12,0)</f>
        <v>8197</v>
      </c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7"/>
      <c r="CL77" s="15">
        <f>ROUND(BT77/12*12,0)</f>
        <v>8197</v>
      </c>
      <c r="CM77" s="108">
        <v>0.25</v>
      </c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7"/>
      <c r="DF77" s="16">
        <f>BT77/12/30*8</f>
        <v>182.15555555555557</v>
      </c>
      <c r="DG77" s="27"/>
      <c r="DH77" s="39">
        <f>DH39+DH28+CM77+DH44+DH55+DH59+DH67+CN81</f>
        <v>19.648985</v>
      </c>
    </row>
    <row r="78" spans="1:112" ht="15.75" customHeight="1">
      <c r="A78" s="89" t="s">
        <v>68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8"/>
      <c r="DF78" s="16"/>
      <c r="DG78" s="29"/>
      <c r="DH78" s="29"/>
    </row>
    <row r="79" spans="1:112" ht="31.5" customHeight="1">
      <c r="A79" s="96" t="s">
        <v>101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8"/>
      <c r="AS79" s="99" t="s">
        <v>37</v>
      </c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1"/>
      <c r="BT79" s="99">
        <f>ROUND(A1*CM79*12,0)</f>
        <v>154435</v>
      </c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1"/>
      <c r="CL79" s="15">
        <f>BT79</f>
        <v>154435</v>
      </c>
      <c r="CM79" s="108">
        <v>4.71</v>
      </c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10"/>
      <c r="DF79" s="16"/>
      <c r="DG79" s="29"/>
      <c r="DH79" s="29"/>
    </row>
    <row r="80" spans="1:112" ht="30.75" customHeight="1" hidden="1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8"/>
      <c r="AS80" s="99" t="s">
        <v>37</v>
      </c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1"/>
      <c r="BT80" s="99">
        <f>ROUND(A1*CN80*12,0)</f>
        <v>0</v>
      </c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1"/>
      <c r="CL80" s="15">
        <f>BT80</f>
        <v>0</v>
      </c>
      <c r="CM80" s="43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1"/>
      <c r="DF80" s="16"/>
      <c r="DG80" s="29"/>
      <c r="DH80" s="29"/>
    </row>
    <row r="81" spans="1:112" ht="15.75" customHeight="1">
      <c r="A81" s="96" t="s">
        <v>69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8"/>
      <c r="AS81" s="99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1"/>
      <c r="BT81" s="99">
        <f>BT79+BT80</f>
        <v>154435</v>
      </c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1"/>
      <c r="CL81" s="15">
        <f>CL79+CL80</f>
        <v>154435</v>
      </c>
      <c r="CM81" s="43"/>
      <c r="CN81" s="102">
        <f>CM79+CN80</f>
        <v>4.71</v>
      </c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1"/>
      <c r="DF81" s="16"/>
      <c r="DG81" s="29"/>
      <c r="DH81" s="39">
        <f>CM79+CN80</f>
        <v>4.71</v>
      </c>
    </row>
    <row r="82" spans="1:112" ht="15.75" customHeight="1">
      <c r="A82" s="86" t="s">
        <v>43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8"/>
      <c r="DF82" s="16"/>
      <c r="DG82" s="27"/>
      <c r="DH82" s="27"/>
    </row>
    <row r="83" spans="1:112" ht="15.75" customHeight="1">
      <c r="A83" s="111" t="s">
        <v>46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2"/>
      <c r="AT83" s="167" t="s">
        <v>37</v>
      </c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8"/>
      <c r="BT83" s="116">
        <f>ROUND(CM83*$A$1*12,0)</f>
        <v>40002</v>
      </c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8"/>
      <c r="CL83" s="117">
        <f>ROUND(BT83/12*12,0)</f>
        <v>40002</v>
      </c>
      <c r="CM83" s="119">
        <v>1.22</v>
      </c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8"/>
      <c r="DF83" s="16"/>
      <c r="DG83" s="27"/>
      <c r="DH83" s="27"/>
    </row>
    <row r="84" spans="1:112" ht="15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3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5"/>
      <c r="BT84" s="113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5"/>
      <c r="CL84" s="118"/>
      <c r="CM84" s="113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5"/>
      <c r="DF84" s="16">
        <f>BT83/12/30*8</f>
        <v>888.9333333333333</v>
      </c>
      <c r="DG84" s="27"/>
      <c r="DH84" s="27"/>
    </row>
    <row r="85" spans="1:112" ht="15.75" customHeight="1">
      <c r="A85" s="111" t="s">
        <v>47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99" t="s">
        <v>37</v>
      </c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7"/>
      <c r="BT85" s="99">
        <f>ROUND(CM85*$A$1*12,0)</f>
        <v>9181</v>
      </c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1"/>
      <c r="CL85" s="15">
        <f>ROUND(BT85/12*12,0)</f>
        <v>9181</v>
      </c>
      <c r="CM85" s="141">
        <v>0.28</v>
      </c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7"/>
      <c r="DF85" s="16">
        <f>BT85/12/30*8</f>
        <v>204.02222222222224</v>
      </c>
      <c r="DG85" s="27"/>
      <c r="DH85" s="27"/>
    </row>
    <row r="86" spans="1:112" ht="35.25" customHeight="1">
      <c r="A86" s="111" t="s">
        <v>48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99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7"/>
      <c r="BT86" s="99">
        <f>BT83+BT85</f>
        <v>49183</v>
      </c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1"/>
      <c r="CL86" s="15">
        <f>CL83+CL85</f>
        <v>49183</v>
      </c>
      <c r="CM86" s="224">
        <f>CM83+CM85</f>
        <v>1.5</v>
      </c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7"/>
      <c r="DF86" s="41"/>
      <c r="DG86" s="27"/>
      <c r="DH86" s="27"/>
    </row>
    <row r="87" spans="1:112" ht="15.75" customHeight="1">
      <c r="A87" s="96" t="s">
        <v>51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7"/>
      <c r="AS87" s="99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8"/>
      <c r="CL87" s="15">
        <f>CL75+CL86+CL77+CL81</f>
        <v>666562</v>
      </c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8"/>
      <c r="DF87" s="16"/>
      <c r="DG87" s="27"/>
      <c r="DH87" s="27"/>
    </row>
    <row r="88" spans="1:112" ht="15.75">
      <c r="A88" s="2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33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16"/>
      <c r="DG88" s="27"/>
      <c r="DH88" s="27"/>
    </row>
    <row r="89" spans="1:112" ht="15.75">
      <c r="A89" s="2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33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16"/>
      <c r="DG89" s="27"/>
      <c r="DH89" s="27"/>
    </row>
    <row r="90" spans="1:1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9"/>
      <c r="DG90" s="27"/>
      <c r="DH90" s="27"/>
    </row>
    <row r="91" spans="1:112" ht="15.75">
      <c r="A91" s="29"/>
      <c r="B91" s="29"/>
      <c r="C91" s="29"/>
      <c r="D91" s="29"/>
      <c r="E91" s="29"/>
      <c r="F91" s="2"/>
      <c r="G91" s="2"/>
      <c r="H91" s="2" t="s">
        <v>65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 t="s">
        <v>64</v>
      </c>
      <c r="CM91" s="2"/>
      <c r="CN91" s="2"/>
      <c r="CO91" s="2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7"/>
      <c r="DH91" s="27"/>
    </row>
    <row r="92" spans="1:1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9"/>
      <c r="DG92" s="27"/>
      <c r="DH92" s="27"/>
    </row>
  </sheetData>
  <sheetProtection/>
  <mergeCells count="192">
    <mergeCell ref="CN81:DE81"/>
    <mergeCell ref="AT32:AY32"/>
    <mergeCell ref="AS33:BS33"/>
    <mergeCell ref="A34:AR35"/>
    <mergeCell ref="A81:AR81"/>
    <mergeCell ref="AS81:BS81"/>
    <mergeCell ref="BT81:CK81"/>
    <mergeCell ref="CM32:DE33"/>
    <mergeCell ref="A40:AR41"/>
    <mergeCell ref="A38:AR39"/>
    <mergeCell ref="AT26:AY26"/>
    <mergeCell ref="BT26:CK27"/>
    <mergeCell ref="AS28:BS28"/>
    <mergeCell ref="BT28:CK28"/>
    <mergeCell ref="BT32:CK33"/>
    <mergeCell ref="CM28:DE28"/>
    <mergeCell ref="A29:DE29"/>
    <mergeCell ref="A30:AR31"/>
    <mergeCell ref="AT30:AY30"/>
    <mergeCell ref="A36:AR37"/>
    <mergeCell ref="A32:AR33"/>
    <mergeCell ref="BT24:CK25"/>
    <mergeCell ref="CL24:CL25"/>
    <mergeCell ref="AS31:BS31"/>
    <mergeCell ref="AT24:AY24"/>
    <mergeCell ref="A28:AR28"/>
    <mergeCell ref="A24:AR25"/>
    <mergeCell ref="BT34:CK35"/>
    <mergeCell ref="CL32:CL33"/>
    <mergeCell ref="AS25:BS25"/>
    <mergeCell ref="CL26:CL27"/>
    <mergeCell ref="A26:AR27"/>
    <mergeCell ref="AZ2:DE2"/>
    <mergeCell ref="AZ3:DE3"/>
    <mergeCell ref="AZ4:DE4"/>
    <mergeCell ref="AZ5:DE5"/>
    <mergeCell ref="AZ7:DE7"/>
    <mergeCell ref="AZ8:DE8"/>
    <mergeCell ref="CM26:DE27"/>
    <mergeCell ref="AZ6:DE6"/>
    <mergeCell ref="AZ10:DE10"/>
    <mergeCell ref="AZ9:DE9"/>
    <mergeCell ref="CO11:CT11"/>
    <mergeCell ref="CU11:CW11"/>
    <mergeCell ref="BP12:CN12"/>
    <mergeCell ref="BH11:BL11"/>
    <mergeCell ref="BP11:CN11"/>
    <mergeCell ref="A21:AR21"/>
    <mergeCell ref="AS21:BS21"/>
    <mergeCell ref="G19:DE19"/>
    <mergeCell ref="A18:DE18"/>
    <mergeCell ref="BT21:CK21"/>
    <mergeCell ref="CM21:DE21"/>
    <mergeCell ref="CM36:DE37"/>
    <mergeCell ref="CM38:DE39"/>
    <mergeCell ref="BT36:CK37"/>
    <mergeCell ref="AS36:BS37"/>
    <mergeCell ref="A15:DE15"/>
    <mergeCell ref="A16:DE16"/>
    <mergeCell ref="A22:DE22"/>
    <mergeCell ref="A23:DE23"/>
    <mergeCell ref="CM24:DE25"/>
    <mergeCell ref="A17:DE17"/>
    <mergeCell ref="CL40:CL41"/>
    <mergeCell ref="AT34:AY34"/>
    <mergeCell ref="BT30:CK31"/>
    <mergeCell ref="CL30:CL31"/>
    <mergeCell ref="CM30:DE31"/>
    <mergeCell ref="CL34:CL35"/>
    <mergeCell ref="CM34:DE35"/>
    <mergeCell ref="AS35:BS35"/>
    <mergeCell ref="AS40:BS41"/>
    <mergeCell ref="BT40:CK41"/>
    <mergeCell ref="A42:DE42"/>
    <mergeCell ref="A43:AR44"/>
    <mergeCell ref="AT43:AY43"/>
    <mergeCell ref="CM43:DE44"/>
    <mergeCell ref="CM51:DE51"/>
    <mergeCell ref="CL36:CL37"/>
    <mergeCell ref="AS38:BS39"/>
    <mergeCell ref="BT38:CK39"/>
    <mergeCell ref="CL38:CL39"/>
    <mergeCell ref="CM40:DE41"/>
    <mergeCell ref="AS45:BS49"/>
    <mergeCell ref="CM45:DE49"/>
    <mergeCell ref="BT45:CK49"/>
    <mergeCell ref="CL43:CL44"/>
    <mergeCell ref="AS44:BS44"/>
    <mergeCell ref="BT43:CK44"/>
    <mergeCell ref="BA43:BS43"/>
    <mergeCell ref="A51:AR51"/>
    <mergeCell ref="AS51:BS51"/>
    <mergeCell ref="DF45:DF49"/>
    <mergeCell ref="A50:AR50"/>
    <mergeCell ref="AT50:BS50"/>
    <mergeCell ref="BT50:CK50"/>
    <mergeCell ref="CM50:DE50"/>
    <mergeCell ref="CL45:CL49"/>
    <mergeCell ref="BT51:CK51"/>
    <mergeCell ref="A45:AR49"/>
    <mergeCell ref="CL61:CL62"/>
    <mergeCell ref="AT52:BS52"/>
    <mergeCell ref="BT52:CK52"/>
    <mergeCell ref="A53:DE53"/>
    <mergeCell ref="A54:AR55"/>
    <mergeCell ref="AT54:AY54"/>
    <mergeCell ref="A52:AR52"/>
    <mergeCell ref="BA54:BS54"/>
    <mergeCell ref="BT54:CK55"/>
    <mergeCell ref="CM52:DE52"/>
    <mergeCell ref="BT61:CK62"/>
    <mergeCell ref="CM61:DE62"/>
    <mergeCell ref="AS55:BS55"/>
    <mergeCell ref="A56:DE56"/>
    <mergeCell ref="AS57:BS58"/>
    <mergeCell ref="BT57:CK58"/>
    <mergeCell ref="CM54:DE55"/>
    <mergeCell ref="CL57:CL58"/>
    <mergeCell ref="CL54:CL55"/>
    <mergeCell ref="CM59:DE60"/>
    <mergeCell ref="CM57:DE58"/>
    <mergeCell ref="A57:AR58"/>
    <mergeCell ref="A59:AR60"/>
    <mergeCell ref="AS59:BS60"/>
    <mergeCell ref="BT59:CK60"/>
    <mergeCell ref="CL59:CL60"/>
    <mergeCell ref="CM68:DE69"/>
    <mergeCell ref="A68:AR69"/>
    <mergeCell ref="AS68:BS69"/>
    <mergeCell ref="BT68:CK69"/>
    <mergeCell ref="CL68:CL69"/>
    <mergeCell ref="A61:AR62"/>
    <mergeCell ref="AT61:BS62"/>
    <mergeCell ref="CM66:DE67"/>
    <mergeCell ref="A63:AR64"/>
    <mergeCell ref="AS63:BS64"/>
    <mergeCell ref="BT63:CK64"/>
    <mergeCell ref="CL63:CL64"/>
    <mergeCell ref="CM63:DE64"/>
    <mergeCell ref="A65:DE65"/>
    <mergeCell ref="A66:AR67"/>
    <mergeCell ref="AS66:BS67"/>
    <mergeCell ref="BT66:CK67"/>
    <mergeCell ref="CL66:CL67"/>
    <mergeCell ref="CL83:CL84"/>
    <mergeCell ref="BT75:CK75"/>
    <mergeCell ref="BT70:CK71"/>
    <mergeCell ref="AS72:BS73"/>
    <mergeCell ref="BT72:CK73"/>
    <mergeCell ref="AS70:BS71"/>
    <mergeCell ref="A85:AR85"/>
    <mergeCell ref="AS85:BS85"/>
    <mergeCell ref="BT85:CK85"/>
    <mergeCell ref="BT80:CK80"/>
    <mergeCell ref="A83:AR84"/>
    <mergeCell ref="AT83:BS84"/>
    <mergeCell ref="BT83:CK84"/>
    <mergeCell ref="AS80:BS80"/>
    <mergeCell ref="A79:AR79"/>
    <mergeCell ref="A77:AR77"/>
    <mergeCell ref="A80:AR80"/>
    <mergeCell ref="A78:DE78"/>
    <mergeCell ref="CN80:DE80"/>
    <mergeCell ref="AS79:BS79"/>
    <mergeCell ref="BT79:CK79"/>
    <mergeCell ref="CM79:DE79"/>
    <mergeCell ref="A70:AR71"/>
    <mergeCell ref="AS74:BS74"/>
    <mergeCell ref="BT74:CK74"/>
    <mergeCell ref="CM74:DE74"/>
    <mergeCell ref="A72:AR73"/>
    <mergeCell ref="CM70:DE71"/>
    <mergeCell ref="A74:AR74"/>
    <mergeCell ref="CL70:CL71"/>
    <mergeCell ref="CM72:DE73"/>
    <mergeCell ref="CL72:CL73"/>
    <mergeCell ref="CM75:DE75"/>
    <mergeCell ref="CM85:DE85"/>
    <mergeCell ref="CM77:DE77"/>
    <mergeCell ref="AS77:BS77"/>
    <mergeCell ref="BT77:CK77"/>
    <mergeCell ref="A82:DE82"/>
    <mergeCell ref="CM83:DE84"/>
    <mergeCell ref="A76:DE76"/>
    <mergeCell ref="A75:AR75"/>
    <mergeCell ref="AS75:BS75"/>
    <mergeCell ref="CM86:DE86"/>
    <mergeCell ref="A87:AR87"/>
    <mergeCell ref="AS87:BS87"/>
    <mergeCell ref="A86:AR86"/>
    <mergeCell ref="AS86:BS86"/>
    <mergeCell ref="BT86:CK86"/>
  </mergeCells>
  <printOptions/>
  <pageMargins left="0.6299212598425197" right="0.2362204724409449" top="0.7480314960629921" bottom="0.7480314960629921" header="0.31496062992125984" footer="0.31496062992125984"/>
  <pageSetup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L45"/>
  <sheetViews>
    <sheetView zoomScalePageLayoutView="0" workbookViewId="0" topLeftCell="C10">
      <selection activeCell="L18" sqref="L18"/>
    </sheetView>
  </sheetViews>
  <sheetFormatPr defaultColWidth="9.00390625" defaultRowHeight="12.75"/>
  <cols>
    <col min="5" max="5" width="9.25390625" style="0" bestFit="1" customWidth="1"/>
    <col min="6" max="6" width="13.375" style="0" customWidth="1"/>
    <col min="7" max="7" width="10.75390625" style="0" bestFit="1" customWidth="1"/>
    <col min="9" max="9" width="9.25390625" style="0" bestFit="1" customWidth="1"/>
    <col min="11" max="11" width="17.625" style="0" customWidth="1"/>
  </cols>
  <sheetData>
    <row r="3" spans="2:9" ht="20.25">
      <c r="B3" s="53" t="s">
        <v>71</v>
      </c>
      <c r="C3" s="53"/>
      <c r="D3" s="53"/>
      <c r="E3" s="53"/>
      <c r="F3" s="53"/>
      <c r="G3" s="53"/>
      <c r="H3" s="53"/>
      <c r="I3" s="53"/>
    </row>
    <row r="5" spans="4:7" ht="18">
      <c r="D5" t="s">
        <v>72</v>
      </c>
      <c r="F5" s="55" t="s">
        <v>99</v>
      </c>
      <c r="G5" s="55"/>
    </row>
    <row r="8" ht="12.75">
      <c r="B8" t="s">
        <v>73</v>
      </c>
    </row>
    <row r="10" spans="2:7" ht="12.75">
      <c r="B10" s="44" t="e">
        <f>'Жукова 4'!#REF!</f>
        <v>#REF!</v>
      </c>
      <c r="C10" t="s">
        <v>74</v>
      </c>
      <c r="D10">
        <v>2732.4</v>
      </c>
      <c r="E10" t="s">
        <v>75</v>
      </c>
      <c r="F10" s="49" t="e">
        <f>B10*D10</f>
        <v>#REF!</v>
      </c>
      <c r="G10" t="s">
        <v>78</v>
      </c>
    </row>
    <row r="11" ht="12.75">
      <c r="F11" s="49"/>
    </row>
    <row r="12" spans="2:8" ht="12.75">
      <c r="B12" t="s">
        <v>76</v>
      </c>
      <c r="F12" s="49"/>
      <c r="H12" s="44"/>
    </row>
    <row r="13" ht="12.75">
      <c r="F13" s="49"/>
    </row>
    <row r="14" spans="2:7" ht="12.75">
      <c r="B14" s="44">
        <v>1.5</v>
      </c>
      <c r="C14" t="s">
        <v>74</v>
      </c>
      <c r="D14">
        <f>D10</f>
        <v>2732.4</v>
      </c>
      <c r="E14" t="s">
        <v>75</v>
      </c>
      <c r="F14" s="49">
        <f>B14*D14</f>
        <v>4098.6</v>
      </c>
      <c r="G14" t="s">
        <v>78</v>
      </c>
    </row>
    <row r="17" spans="2:12" ht="15.75">
      <c r="B17" t="s">
        <v>77</v>
      </c>
      <c r="D17" s="46" t="e">
        <f>F10+F14</f>
        <v>#REF!</v>
      </c>
      <c r="E17" t="s">
        <v>78</v>
      </c>
      <c r="L17" t="e">
        <f>D17*12</f>
        <v>#REF!</v>
      </c>
    </row>
    <row r="20" spans="2:4" ht="12.75">
      <c r="B20" s="52" t="s">
        <v>79</v>
      </c>
      <c r="C20" s="52"/>
      <c r="D20" s="52"/>
    </row>
    <row r="21" ht="12.75">
      <c r="I21" t="s">
        <v>81</v>
      </c>
    </row>
    <row r="22" spans="2:11" ht="12.75">
      <c r="B22" t="s">
        <v>80</v>
      </c>
      <c r="E22">
        <v>146.6</v>
      </c>
      <c r="F22" t="s">
        <v>74</v>
      </c>
      <c r="G22">
        <v>3.37</v>
      </c>
      <c r="H22" t="s">
        <v>74</v>
      </c>
      <c r="I22" s="54">
        <v>130</v>
      </c>
      <c r="J22" t="s">
        <v>75</v>
      </c>
      <c r="K22" s="49">
        <f>E22*G22*I22</f>
        <v>64225.46</v>
      </c>
    </row>
    <row r="23" ht="12.75">
      <c r="K23" s="49"/>
    </row>
    <row r="24" spans="2:11" ht="12.75">
      <c r="B24" t="s">
        <v>82</v>
      </c>
      <c r="E24">
        <v>23.81</v>
      </c>
      <c r="F24" t="s">
        <v>74</v>
      </c>
      <c r="G24">
        <v>5.01</v>
      </c>
      <c r="H24" t="s">
        <v>74</v>
      </c>
      <c r="I24">
        <f>I22</f>
        <v>130</v>
      </c>
      <c r="J24" t="s">
        <v>75</v>
      </c>
      <c r="K24" s="49">
        <f>E24*G24*I24</f>
        <v>15507.452999999998</v>
      </c>
    </row>
    <row r="25" ht="12.75">
      <c r="K25" s="49"/>
    </row>
    <row r="26" spans="2:11" ht="12.75">
      <c r="B26" t="s">
        <v>83</v>
      </c>
      <c r="E26">
        <v>18</v>
      </c>
      <c r="F26" t="s">
        <v>74</v>
      </c>
      <c r="G26">
        <v>8.38</v>
      </c>
      <c r="H26" t="s">
        <v>74</v>
      </c>
      <c r="I26">
        <f>I22</f>
        <v>130</v>
      </c>
      <c r="J26" t="s">
        <v>75</v>
      </c>
      <c r="K26" s="49">
        <f>E26*G26*I26</f>
        <v>19609.2</v>
      </c>
    </row>
    <row r="27" ht="12.75">
      <c r="K27" s="49"/>
    </row>
    <row r="28" spans="2:11" ht="12.75">
      <c r="B28" t="s">
        <v>84</v>
      </c>
      <c r="E28">
        <v>2.21</v>
      </c>
      <c r="F28" t="s">
        <v>74</v>
      </c>
      <c r="G28">
        <v>100</v>
      </c>
      <c r="H28" t="s">
        <v>74</v>
      </c>
      <c r="I28">
        <f>I22</f>
        <v>130</v>
      </c>
      <c r="J28" t="s">
        <v>75</v>
      </c>
      <c r="K28" s="49">
        <f>E28*G28*I28</f>
        <v>28730</v>
      </c>
    </row>
    <row r="29" ht="12.75">
      <c r="K29" s="49"/>
    </row>
    <row r="30" spans="2:11" ht="12.75">
      <c r="B30" t="s">
        <v>85</v>
      </c>
      <c r="E30">
        <v>32.87</v>
      </c>
      <c r="F30" t="s">
        <v>74</v>
      </c>
      <c r="G30">
        <f>D10</f>
        <v>2732.4</v>
      </c>
      <c r="J30" t="s">
        <v>75</v>
      </c>
      <c r="K30" s="49">
        <f>E30*G30</f>
        <v>89813.988</v>
      </c>
    </row>
    <row r="31" ht="12.75">
      <c r="K31" s="49"/>
    </row>
    <row r="32" ht="12.75">
      <c r="K32" s="49"/>
    </row>
    <row r="33" spans="2:11" ht="12.75">
      <c r="B33" s="52" t="s">
        <v>86</v>
      </c>
      <c r="C33" s="52"/>
      <c r="D33" s="52"/>
      <c r="K33" s="49">
        <f>SUM(K22+K24+K26+K28+K30)</f>
        <v>217886.101</v>
      </c>
    </row>
    <row r="34" ht="12.75">
      <c r="K34" s="49"/>
    </row>
    <row r="35" spans="2:11" ht="15.75">
      <c r="B35" s="52" t="s">
        <v>87</v>
      </c>
      <c r="K35" s="50" t="e">
        <f>D17+K33</f>
        <v>#REF!</v>
      </c>
    </row>
    <row r="36" ht="12.75">
      <c r="K36" s="49"/>
    </row>
    <row r="37" ht="12.75">
      <c r="K37" s="49"/>
    </row>
    <row r="38" ht="12.75">
      <c r="K38" s="49"/>
    </row>
    <row r="39" spans="2:11" ht="15">
      <c r="B39" s="45" t="s">
        <v>88</v>
      </c>
      <c r="C39" s="47"/>
      <c r="D39" s="47"/>
      <c r="E39" s="47" t="e">
        <f>D17</f>
        <v>#REF!</v>
      </c>
      <c r="F39" s="47" t="s">
        <v>74</v>
      </c>
      <c r="G39" s="47">
        <v>12</v>
      </c>
      <c r="H39" s="47" t="s">
        <v>74</v>
      </c>
      <c r="I39" s="47">
        <v>0.05</v>
      </c>
      <c r="J39" s="47" t="s">
        <v>75</v>
      </c>
      <c r="K39" s="51" t="e">
        <f>E39*G39*I39</f>
        <v>#REF!</v>
      </c>
    </row>
    <row r="40" spans="2:11" ht="15">
      <c r="B40" s="47"/>
      <c r="C40" s="47"/>
      <c r="D40" s="47"/>
      <c r="E40" s="47"/>
      <c r="F40" s="47"/>
      <c r="G40" s="47"/>
      <c r="H40" s="47"/>
      <c r="I40" s="47"/>
      <c r="J40" s="47"/>
      <c r="K40" s="51"/>
    </row>
    <row r="41" spans="2:11" ht="15">
      <c r="B41" s="45" t="s">
        <v>89</v>
      </c>
      <c r="C41" s="47"/>
      <c r="D41" s="47"/>
      <c r="E41" s="47"/>
      <c r="F41" s="47"/>
      <c r="G41" s="48" t="e">
        <f>K35</f>
        <v>#REF!</v>
      </c>
      <c r="H41" s="47" t="s">
        <v>74</v>
      </c>
      <c r="I41" s="47">
        <v>0.65</v>
      </c>
      <c r="J41" s="47" t="s">
        <v>75</v>
      </c>
      <c r="K41" s="51" t="e">
        <f>G41*I41</f>
        <v>#REF!</v>
      </c>
    </row>
    <row r="43" spans="2:11" ht="12.75">
      <c r="B43" t="s">
        <v>90</v>
      </c>
      <c r="K43" s="54"/>
    </row>
    <row r="45" spans="2:11" ht="12.75">
      <c r="B45" t="s">
        <v>91</v>
      </c>
      <c r="K45" s="54" t="s">
        <v>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I92"/>
  <sheetViews>
    <sheetView zoomScalePageLayoutView="0" workbookViewId="0" topLeftCell="A76">
      <selection activeCell="CL87" sqref="CL87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3.87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5824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44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81" t="s">
        <v>5</v>
      </c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5" t="s">
        <v>45</v>
      </c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17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49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201</v>
      </c>
      <c r="CP11" s="186"/>
      <c r="CQ11" s="186"/>
      <c r="CR11" s="186"/>
      <c r="CS11" s="186"/>
      <c r="CT11" s="186"/>
      <c r="CU11" s="187" t="s">
        <v>92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100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213" t="s">
        <v>93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26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94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96" t="s">
        <v>25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5.75" customHeight="1">
      <c r="A24" s="111" t="s">
        <v>19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5"/>
      <c r="AT24" s="100">
        <v>2.7</v>
      </c>
      <c r="AU24" s="100"/>
      <c r="AV24" s="100"/>
      <c r="AW24" s="100"/>
      <c r="AX24" s="100"/>
      <c r="AY24" s="100"/>
      <c r="AZ24" s="4">
        <v>2.7</v>
      </c>
      <c r="BA24" s="3" t="s">
        <v>3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116">
        <f>ROUND(CM24*$A$1*12,0)</f>
        <v>84564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84564</v>
      </c>
      <c r="CM24" s="119">
        <v>1.21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15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41">
        <v>1.69</v>
      </c>
      <c r="DG25" s="27"/>
      <c r="DH25" s="27"/>
    </row>
    <row r="26" spans="1:112" ht="15.75" customHeight="1">
      <c r="A26" s="111" t="s">
        <v>20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0"/>
      <c r="AT26" s="215">
        <v>2</v>
      </c>
      <c r="AU26" s="215"/>
      <c r="AV26" s="215"/>
      <c r="AW26" s="215"/>
      <c r="AX26" s="215"/>
      <c r="AY26" s="215"/>
      <c r="AZ26" s="11"/>
      <c r="BA26" s="11" t="s">
        <v>14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8"/>
      <c r="BT26" s="116">
        <f>ROUND(CM26*$A$1*12,0)</f>
        <v>26557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26557</v>
      </c>
      <c r="CM26" s="119">
        <v>0.38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16"/>
      <c r="DG26" s="27"/>
      <c r="DH26" s="27"/>
    </row>
    <row r="27" spans="1:112" ht="15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0"/>
      <c r="AT27" s="11" t="s">
        <v>15</v>
      </c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8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16">
        <f>BT26/12/31*8</f>
        <v>571.1182795698925</v>
      </c>
      <c r="DG27" s="27"/>
      <c r="DH27" s="27"/>
    </row>
    <row r="28" spans="1:112" ht="99.75" customHeight="1">
      <c r="A28" s="111" t="s">
        <v>52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210" t="s">
        <v>53</v>
      </c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7"/>
      <c r="BT28" s="211">
        <f>CM28*A1*12</f>
        <v>6988.799999999999</v>
      </c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212"/>
      <c r="CL28" s="21">
        <f>ROUND(BT28/12*12,0)</f>
        <v>6989</v>
      </c>
      <c r="CM28" s="141">
        <v>0.1</v>
      </c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7"/>
      <c r="DF28" s="16">
        <f>BT28/12/31*8</f>
        <v>150.29677419354837</v>
      </c>
      <c r="DG28" s="27"/>
      <c r="DH28" s="39">
        <f>CM24+CM26+CM28</f>
        <v>1.69</v>
      </c>
    </row>
    <row r="29" spans="1:112" ht="15.75" customHeight="1">
      <c r="A29" s="96" t="s">
        <v>26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8"/>
      <c r="DF29" s="16"/>
      <c r="DG29" s="27"/>
      <c r="DH29" s="27"/>
    </row>
    <row r="30" spans="1:112" ht="15.75" customHeight="1">
      <c r="A30" s="111" t="s">
        <v>21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5"/>
      <c r="AT30" s="100">
        <v>1</v>
      </c>
      <c r="AU30" s="100"/>
      <c r="AV30" s="100"/>
      <c r="AW30" s="100"/>
      <c r="AX30" s="100"/>
      <c r="AY30" s="100"/>
      <c r="AZ30" s="4"/>
      <c r="BA30" s="3" t="s">
        <v>3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6"/>
      <c r="BT30" s="116">
        <f>ROUND(CM30*$A$1*12,0)</f>
        <v>10782</v>
      </c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8"/>
      <c r="CL30" s="117">
        <f>ROUND(BT30/12*12,0)</f>
        <v>10782</v>
      </c>
      <c r="CM30" s="119">
        <f>7.6%*DF30</f>
        <v>0.15427999999999997</v>
      </c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7"/>
      <c r="DF30" s="41">
        <v>2.03</v>
      </c>
      <c r="DG30" s="27"/>
      <c r="DH30" s="27"/>
    </row>
    <row r="31" spans="1:112" ht="15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40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5"/>
      <c r="BT31" s="113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5"/>
      <c r="CL31" s="118"/>
      <c r="CM31" s="128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30"/>
      <c r="DF31" s="16">
        <f>BT30/12/31*8</f>
        <v>231.8709677419355</v>
      </c>
      <c r="DG31" s="27"/>
      <c r="DH31" s="27"/>
    </row>
    <row r="32" spans="1:112" ht="15.75" customHeight="1">
      <c r="A32" s="111" t="s">
        <v>38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5"/>
      <c r="AT32" s="100">
        <v>1</v>
      </c>
      <c r="AU32" s="100"/>
      <c r="AV32" s="100"/>
      <c r="AW32" s="100"/>
      <c r="AX32" s="100"/>
      <c r="AY32" s="100"/>
      <c r="AZ32" s="4"/>
      <c r="BA32" s="3" t="s">
        <v>3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6"/>
      <c r="BT32" s="116">
        <f>ROUND(CM32*$A$1*12,0)</f>
        <v>15038</v>
      </c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8"/>
      <c r="CL32" s="117">
        <f>ROUND(BT32/12*12,0)</f>
        <v>15038</v>
      </c>
      <c r="CM32" s="119">
        <f>10.6%*DF30</f>
        <v>0.21517999999999998</v>
      </c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16"/>
      <c r="DG32" s="27"/>
      <c r="DH32" s="27"/>
    </row>
    <row r="33" spans="1:112" ht="15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40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5"/>
      <c r="BT33" s="113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5"/>
      <c r="CL33" s="118"/>
      <c r="CM33" s="128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30"/>
      <c r="DF33" s="16">
        <f>BT32/12/31*8</f>
        <v>323.3978494623656</v>
      </c>
      <c r="DG33" s="27"/>
      <c r="DH33" s="27"/>
    </row>
    <row r="34" spans="1:112" ht="15.75" customHeight="1">
      <c r="A34" s="111" t="s">
        <v>22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5"/>
      <c r="AT34" s="100">
        <v>5</v>
      </c>
      <c r="AU34" s="100"/>
      <c r="AV34" s="100"/>
      <c r="AW34" s="100"/>
      <c r="AX34" s="100"/>
      <c r="AY34" s="100"/>
      <c r="AZ34" s="4"/>
      <c r="BA34" s="3" t="s">
        <v>3</v>
      </c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6"/>
      <c r="BT34" s="116">
        <f>ROUND(CM34*$A$1*12,0)</f>
        <v>5817</v>
      </c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8"/>
      <c r="CL34" s="117">
        <f>ROUND(BT34/12*12,0)</f>
        <v>5817</v>
      </c>
      <c r="CM34" s="119">
        <f>4.1%*DF30</f>
        <v>0.08322999999999998</v>
      </c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  <c r="DF34" s="16"/>
      <c r="DG34" s="27"/>
      <c r="DH34" s="27"/>
    </row>
    <row r="35" spans="1:112" ht="15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40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5"/>
      <c r="BT35" s="113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5"/>
      <c r="CL35" s="118"/>
      <c r="CM35" s="128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30"/>
      <c r="DF35" s="16">
        <f>BT34/12/31*8</f>
        <v>125.09677419354838</v>
      </c>
      <c r="DG35" s="27"/>
      <c r="DH35" s="27"/>
    </row>
    <row r="36" spans="1:112" ht="15.75" customHeight="1">
      <c r="A36" s="111" t="s">
        <v>23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216" t="s">
        <v>36</v>
      </c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8"/>
      <c r="BT36" s="116">
        <f>ROUND(CM36*$A$1*12,0)</f>
        <v>12343</v>
      </c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8"/>
      <c r="CL36" s="117">
        <f>ROUND(BT36/12*12,0)</f>
        <v>12343</v>
      </c>
      <c r="CM36" s="119">
        <f>8.7%*DF30</f>
        <v>0.17660999999999996</v>
      </c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  <c r="DF36" s="16"/>
      <c r="DG36" s="27"/>
      <c r="DH36" s="27"/>
    </row>
    <row r="37" spans="1:112" ht="15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3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13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5"/>
      <c r="CL37" s="118"/>
      <c r="CM37" s="128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30"/>
      <c r="DF37" s="16">
        <f>BT36/12/31*8</f>
        <v>265.44086021505376</v>
      </c>
      <c r="DG37" s="27"/>
      <c r="DH37" s="27"/>
    </row>
    <row r="38" spans="1:112" ht="15.75" customHeight="1">
      <c r="A38" s="111" t="s">
        <v>24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2" t="s">
        <v>50</v>
      </c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8"/>
      <c r="BT38" s="116">
        <f>ROUND(CM38*$A$1*12,0)</f>
        <v>81506</v>
      </c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8"/>
      <c r="CL38" s="117">
        <f>ROUND(BT38/12*12,0)</f>
        <v>81506</v>
      </c>
      <c r="CM38" s="119">
        <f>57.45%*DF30</f>
        <v>1.166235</v>
      </c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6">
        <f>BT38/12/30*8</f>
        <v>1811.2444444444445</v>
      </c>
      <c r="DG38" s="27"/>
      <c r="DH38" s="27"/>
    </row>
    <row r="39" spans="1:112" ht="15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3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5"/>
      <c r="BT39" s="113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5"/>
      <c r="CL39" s="118"/>
      <c r="CM39" s="128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30"/>
      <c r="DF39" s="16">
        <f>BT38/12/31*8</f>
        <v>1752.8172043010754</v>
      </c>
      <c r="DG39" s="27"/>
      <c r="DH39" s="39">
        <f>CM30+CM32+CM34+CM36+CM38+CM40</f>
        <v>2.0289849999999996</v>
      </c>
    </row>
    <row r="40" spans="1:112" ht="15.75" customHeight="1">
      <c r="A40" s="111" t="s">
        <v>54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2" t="s">
        <v>50</v>
      </c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8"/>
      <c r="BT40" s="116">
        <f>ROUND(CM40*$A$1*12,0)</f>
        <v>16315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16315</v>
      </c>
      <c r="CM40" s="119">
        <f>11.5%*DF30</f>
        <v>0.23345</v>
      </c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7"/>
      <c r="DF40" s="16"/>
      <c r="DG40" s="27"/>
      <c r="DH40" s="27"/>
    </row>
    <row r="41" spans="1:112" ht="15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3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28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30"/>
      <c r="DF41" s="16">
        <f>BT40/12/31*8</f>
        <v>350.8602150537634</v>
      </c>
      <c r="DG41" s="27"/>
      <c r="DH41" s="27"/>
    </row>
    <row r="42" spans="1:112" ht="15.75" customHeight="1">
      <c r="A42" s="96" t="s">
        <v>27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7"/>
      <c r="DF42" s="16"/>
      <c r="DG42" s="27"/>
      <c r="DH42" s="27"/>
    </row>
    <row r="43" spans="1:112" ht="15.75" customHeight="1">
      <c r="A43" s="111" t="s">
        <v>40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5"/>
      <c r="AT43" s="100">
        <v>1</v>
      </c>
      <c r="AU43" s="100"/>
      <c r="AV43" s="100"/>
      <c r="AW43" s="100"/>
      <c r="AX43" s="100"/>
      <c r="AY43" s="100"/>
      <c r="AZ43" s="4"/>
      <c r="BA43" s="218" t="s">
        <v>13</v>
      </c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8"/>
      <c r="BT43" s="116">
        <f>ROUND(CM43*$A$1*12,0)</f>
        <v>46825</v>
      </c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8"/>
      <c r="CL43" s="117">
        <f>ROUND(BT43/12*12,0)</f>
        <v>46825</v>
      </c>
      <c r="CM43" s="119">
        <v>0.67</v>
      </c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8"/>
      <c r="DF43" s="41">
        <v>2.96</v>
      </c>
      <c r="DG43" s="27"/>
      <c r="DH43" s="27"/>
    </row>
    <row r="44" spans="1:112" ht="33.7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40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5"/>
      <c r="BT44" s="113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5"/>
      <c r="CL44" s="118"/>
      <c r="CM44" s="113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5"/>
      <c r="DF44" s="16">
        <f>BT43/12/31*8</f>
        <v>1006.989247311828</v>
      </c>
      <c r="DG44" s="27"/>
      <c r="DH44" s="39">
        <f>CM43+CM45+CM50+CM51+CM52</f>
        <v>2.96</v>
      </c>
    </row>
    <row r="45" spans="1:112" ht="15.75" customHeight="1">
      <c r="A45" s="111" t="s">
        <v>28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2" t="s">
        <v>36</v>
      </c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8"/>
      <c r="BT45" s="116">
        <f>ROUND(CM45*$A$1*12,0)</f>
        <v>50319</v>
      </c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8"/>
      <c r="CL45" s="117">
        <f>ROUND(BT45/12*12,0)</f>
        <v>50319</v>
      </c>
      <c r="CM45" s="119">
        <v>0.72</v>
      </c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8"/>
      <c r="DF45" s="147">
        <f>BT45/12/31*8</f>
        <v>1082.1290322580646</v>
      </c>
      <c r="DG45" s="27"/>
      <c r="DH45" s="27"/>
    </row>
    <row r="46" spans="1:112" ht="15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9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1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219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9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1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219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15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9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1"/>
      <c r="BT48" s="159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1"/>
      <c r="CL48" s="219"/>
      <c r="CM48" s="159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1"/>
      <c r="DF48" s="147"/>
      <c r="DG48" s="27"/>
      <c r="DH48" s="27"/>
    </row>
    <row r="49" spans="1:112" ht="0.7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3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13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5"/>
      <c r="CL49" s="118"/>
      <c r="CM49" s="113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5"/>
      <c r="DF49" s="147"/>
      <c r="DG49" s="27"/>
      <c r="DH49" s="27"/>
    </row>
    <row r="50" spans="1:112" ht="15.75" customHeight="1">
      <c r="A50" s="111" t="s">
        <v>29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9"/>
      <c r="AT50" s="217" t="s">
        <v>41</v>
      </c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7"/>
      <c r="BT50" s="99">
        <f>ROUND(CM50*$A$1*12,0)</f>
        <v>64297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>ROUND(BT50/12*12,0)</f>
        <v>64297</v>
      </c>
      <c r="CM50" s="141">
        <v>0.92</v>
      </c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7"/>
      <c r="DF50" s="24">
        <f>BT50/12/31*8</f>
        <v>1382.731182795699</v>
      </c>
      <c r="DG50" s="27"/>
      <c r="DH50" s="27"/>
    </row>
    <row r="51" spans="1:112" ht="15.75" customHeight="1">
      <c r="A51" s="111" t="s">
        <v>57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220" t="s">
        <v>36</v>
      </c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7"/>
      <c r="BT51" s="99">
        <f>ROUND(CM51*$A$1*12,0)</f>
        <v>29353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>ROUND(BT51/12*12,0)</f>
        <v>29353</v>
      </c>
      <c r="CM51" s="141">
        <v>0.42</v>
      </c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7"/>
      <c r="DF51" s="24">
        <f>BT51/12/31*8</f>
        <v>631.247311827957</v>
      </c>
      <c r="DG51" s="27"/>
      <c r="DH51" s="27"/>
    </row>
    <row r="52" spans="1:112" ht="65.25" customHeight="1">
      <c r="A52" s="111" t="s">
        <v>56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7"/>
      <c r="AT52" s="217" t="s">
        <v>36</v>
      </c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7"/>
      <c r="BT52" s="99">
        <f>ROUND(CM52*$A$1*12,0)</f>
        <v>16074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>ROUND(BT52/12*12,0)</f>
        <v>16074</v>
      </c>
      <c r="CM52" s="141">
        <v>0.23</v>
      </c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7"/>
      <c r="DF52" s="16">
        <f>BT52/12/31*8</f>
        <v>345.6774193548387</v>
      </c>
      <c r="DG52" s="27"/>
      <c r="DH52" s="39"/>
    </row>
    <row r="53" spans="1:112" ht="15.75" customHeight="1">
      <c r="A53" s="96" t="s">
        <v>30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7"/>
      <c r="DF53" s="16"/>
      <c r="DG53" s="27"/>
      <c r="DH53" s="27"/>
    </row>
    <row r="54" spans="1:112" ht="15.75" customHeight="1">
      <c r="A54" s="120" t="s">
        <v>31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4"/>
      <c r="AS54" s="5"/>
      <c r="AT54" s="100">
        <v>1</v>
      </c>
      <c r="AU54" s="100"/>
      <c r="AV54" s="100"/>
      <c r="AW54" s="100"/>
      <c r="AX54" s="100"/>
      <c r="AY54" s="100"/>
      <c r="AZ54" s="4"/>
      <c r="BA54" s="218" t="s">
        <v>13</v>
      </c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8"/>
      <c r="BT54" s="116">
        <f>ROUND(CM54*$A$1*12,0)</f>
        <v>20966</v>
      </c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8"/>
      <c r="CL54" s="117">
        <f>ROUND(BT54/12*12,0)</f>
        <v>20966</v>
      </c>
      <c r="CM54" s="119">
        <v>0.3</v>
      </c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8"/>
      <c r="DF54" s="16"/>
      <c r="DG54" s="27"/>
      <c r="DH54" s="27"/>
    </row>
    <row r="55" spans="1:112" ht="15.75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7"/>
      <c r="AS55" s="140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5"/>
      <c r="BT55" s="113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5"/>
      <c r="CL55" s="118"/>
      <c r="CM55" s="113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5"/>
      <c r="DF55" s="16">
        <f>BT54/12/31*8</f>
        <v>450.8817204301075</v>
      </c>
      <c r="DG55" s="27"/>
      <c r="DH55" s="39">
        <f>CM54</f>
        <v>0.3</v>
      </c>
    </row>
    <row r="56" spans="1:112" ht="15.75" customHeight="1">
      <c r="A56" s="96" t="s">
        <v>32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8"/>
      <c r="DF56" s="16"/>
      <c r="DG56" s="27"/>
      <c r="DH56" s="27"/>
    </row>
    <row r="57" spans="1:112" ht="15.75" customHeight="1">
      <c r="A57" s="111" t="s">
        <v>33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2" t="s">
        <v>16</v>
      </c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8"/>
      <c r="BT57" s="116">
        <f>ROUND(CM57*$A$1*12,0)</f>
        <v>27256</v>
      </c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8"/>
      <c r="CL57" s="117">
        <f>ROUND(BT57/12*12,0)</f>
        <v>27256</v>
      </c>
      <c r="CM57" s="119">
        <v>0.39</v>
      </c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7"/>
      <c r="DF57" s="41">
        <v>2.73</v>
      </c>
      <c r="DG57" s="27"/>
      <c r="DH57" s="27"/>
    </row>
    <row r="58" spans="1:112" ht="16.5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3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5"/>
      <c r="BT58" s="113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5"/>
      <c r="CL58" s="118"/>
      <c r="CM58" s="128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30"/>
      <c r="DF58" s="16">
        <f>BT57/12/31*8</f>
        <v>586.1505376344087</v>
      </c>
      <c r="DG58" s="27"/>
      <c r="DH58" s="27"/>
    </row>
    <row r="59" spans="1:112" ht="15.75" customHeight="1">
      <c r="A59" s="221" t="s">
        <v>34</v>
      </c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112" t="s">
        <v>36</v>
      </c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8"/>
      <c r="BT59" s="116">
        <f>ROUND(CM59*$A$1*12,0)</f>
        <v>69888</v>
      </c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8"/>
      <c r="CL59" s="117">
        <f>ROUND(BT59/12*12,0)</f>
        <v>69888</v>
      </c>
      <c r="CM59" s="119">
        <v>1</v>
      </c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7"/>
      <c r="DF59" s="16"/>
      <c r="DG59" s="27"/>
      <c r="DH59" s="39">
        <f>CM57+CM59+CM61+CM63</f>
        <v>2.7300000000000004</v>
      </c>
    </row>
    <row r="60" spans="1:112" ht="30" customHeight="1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113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5"/>
      <c r="BT60" s="113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5"/>
      <c r="CL60" s="118"/>
      <c r="CM60" s="128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30"/>
      <c r="DF60" s="16">
        <f>BT59/12/31*8</f>
        <v>1502.967741935484</v>
      </c>
      <c r="DG60" s="27"/>
      <c r="DH60" s="27"/>
    </row>
    <row r="61" spans="1:112" ht="15.75" customHeight="1">
      <c r="A61" s="221" t="s">
        <v>60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0"/>
      <c r="AT61" s="167" t="s">
        <v>53</v>
      </c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16074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16074</v>
      </c>
      <c r="CM61" s="119">
        <v>0.23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16"/>
      <c r="DG61" s="27"/>
      <c r="DH61" s="27"/>
    </row>
    <row r="62" spans="1:112" ht="15.75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0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345.6774193548387</v>
      </c>
      <c r="DG62" s="27"/>
      <c r="DH62" s="27"/>
    </row>
    <row r="63" spans="1:112" ht="15.75" customHeight="1">
      <c r="A63" s="111" t="s">
        <v>61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77576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77576</v>
      </c>
      <c r="CM63" s="119">
        <v>1.11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27"/>
    </row>
    <row r="64" spans="1:112" ht="15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1668.3010752688174</v>
      </c>
      <c r="DG64" s="27"/>
      <c r="DH64" s="39"/>
    </row>
    <row r="65" spans="1:112" ht="15.75" customHeight="1">
      <c r="A65" s="96" t="s">
        <v>35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7"/>
      <c r="DF65" s="16"/>
      <c r="DG65" s="27"/>
      <c r="DH65" s="27"/>
    </row>
    <row r="66" spans="1:112" ht="15.75" customHeight="1">
      <c r="A66" s="111" t="s">
        <v>42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16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89457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89457</v>
      </c>
      <c r="CM66" s="119">
        <v>1.28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>
        <v>4.98</v>
      </c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1923.8064516129032</v>
      </c>
      <c r="DG67" s="27"/>
      <c r="DH67" s="39">
        <f>CM66+CM68+CM70+CM72+CM74</f>
        <v>4.98</v>
      </c>
    </row>
    <row r="68" spans="1:112" ht="15.75" customHeight="1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112" t="s">
        <v>16</v>
      </c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8"/>
      <c r="BT68" s="116">
        <f>ROUND(CM68*$A$1*12,0)</f>
        <v>116014</v>
      </c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8"/>
      <c r="CL68" s="117">
        <f>ROUND(BT68/12*12,0)</f>
        <v>116014</v>
      </c>
      <c r="CM68" s="119">
        <v>1.66</v>
      </c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8"/>
      <c r="DF68" s="16"/>
      <c r="DG68" s="27"/>
      <c r="DH68" s="27"/>
    </row>
    <row r="69" spans="1:112" ht="63.75" customHeight="1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113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5"/>
      <c r="BT69" s="113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5"/>
      <c r="CL69" s="118"/>
      <c r="CM69" s="113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5"/>
      <c r="DF69" s="16">
        <f>BT68/12/31*8</f>
        <v>2494.9247311827958</v>
      </c>
      <c r="DG69" s="27"/>
      <c r="DH69" s="27"/>
    </row>
    <row r="70" spans="1:112" ht="15.75" customHeight="1">
      <c r="A70" s="221" t="s">
        <v>39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112" t="s">
        <v>53</v>
      </c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8"/>
      <c r="BT70" s="116">
        <f>ROUND(CM70*$A$1*12,0)</f>
        <v>25859</v>
      </c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8"/>
      <c r="CL70" s="117">
        <f>ROUND(BT70/12*12,0)</f>
        <v>25859</v>
      </c>
      <c r="CM70" s="119">
        <v>0.37</v>
      </c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8"/>
      <c r="DF70" s="16"/>
      <c r="DG70" s="27"/>
      <c r="DH70" s="27"/>
    </row>
    <row r="71" spans="1:112" ht="15.75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113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5"/>
      <c r="BT71" s="113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5"/>
      <c r="CL71" s="118"/>
      <c r="CM71" s="113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5"/>
      <c r="DF71" s="16">
        <f>BT70/12/31*8</f>
        <v>556.1075268817204</v>
      </c>
      <c r="DG71" s="27"/>
      <c r="DH71" s="27"/>
    </row>
    <row r="72" spans="1:112" ht="15.75" customHeight="1">
      <c r="A72" s="111" t="s">
        <v>62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2" t="s">
        <v>16</v>
      </c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8"/>
      <c r="BT72" s="116">
        <f>ROUND(CM72*$A$1*12,0)</f>
        <v>59405</v>
      </c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8"/>
      <c r="CL72" s="117">
        <f>ROUND(BT72/12*12,0)</f>
        <v>59405</v>
      </c>
      <c r="CM72" s="119">
        <v>0.85</v>
      </c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8"/>
      <c r="DF72" s="16"/>
      <c r="DG72" s="27"/>
      <c r="DH72" s="27"/>
    </row>
    <row r="73" spans="1:112" ht="15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3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5"/>
      <c r="BT73" s="113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5"/>
      <c r="CL73" s="118"/>
      <c r="CM73" s="113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5"/>
      <c r="DF73" s="16">
        <f>BT72/12/31*8</f>
        <v>1277.52688172043</v>
      </c>
      <c r="DG73" s="27"/>
      <c r="DH73" s="39"/>
    </row>
    <row r="74" spans="1:113" ht="62.25" customHeight="1">
      <c r="A74" s="103" t="s">
        <v>67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5"/>
      <c r="AS74" s="99" t="s">
        <v>66</v>
      </c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1"/>
      <c r="BT74" s="99">
        <f>ROUND(CM74*A1*12,0)</f>
        <v>57308</v>
      </c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1"/>
      <c r="CL74" s="15">
        <f>BT74</f>
        <v>57308</v>
      </c>
      <c r="CM74" s="211">
        <v>0.82</v>
      </c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212"/>
      <c r="DF74" s="16"/>
      <c r="DG74" s="2"/>
      <c r="DH74" s="2"/>
      <c r="DI74" s="42"/>
    </row>
    <row r="75" spans="1:112" ht="15.75" customHeight="1">
      <c r="A75" s="180" t="s">
        <v>18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223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7"/>
      <c r="BT75" s="99">
        <f>BT24+BT26+BT30+BT32+BT34+BT36+BT40+BT43+BT45+BT52+BT54+BT57+BT63+BT66+BT72+BT68+BT70+BT59+BT61+BT50+BT51+BT38+BT28</f>
        <v>969273.8</v>
      </c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7"/>
      <c r="CL75" s="14">
        <f>CL24+CL26+CL30+CL32+CL34+CL36+CL40+CL43+CL45+CL52+CL54+CL57+CL63+CL66+CL72+CL28+CL68+CL70+CL59+CL61+CL50+CL51+CL38</f>
        <v>969274</v>
      </c>
      <c r="CM75" s="211">
        <f>CM24+CM26+CM28+CM30+CM32+CM34+CM36+CM38+CM40+CM43+CM45+CM50+CM51+CM52+CM54+CM57+CM59+CM61+CM63+CM66+CM68+CM70+CM72</f>
        <v>13.868984999999997</v>
      </c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7"/>
      <c r="DF75" s="16"/>
      <c r="DG75" s="27"/>
      <c r="DH75" s="27"/>
    </row>
    <row r="76" spans="1:112" ht="15.75" customHeight="1">
      <c r="A76" s="89" t="s">
        <v>59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7"/>
      <c r="DF76" s="16"/>
      <c r="DG76" s="27"/>
      <c r="DH76" s="27"/>
    </row>
    <row r="77" spans="1:112" ht="28.5" customHeight="1">
      <c r="A77" s="103" t="s">
        <v>70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5"/>
      <c r="AS77" s="99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7"/>
      <c r="BT77" s="99">
        <f>ROUND(CM77*$A$1*12,0)</f>
        <v>17472</v>
      </c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7"/>
      <c r="CL77" s="15">
        <f>ROUND(BT77/12*12,0)</f>
        <v>17472</v>
      </c>
      <c r="CM77" s="108">
        <v>0.25</v>
      </c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7"/>
      <c r="DF77" s="16">
        <f>BT77/12/30*8</f>
        <v>388.26666666666665</v>
      </c>
      <c r="DG77" s="27"/>
      <c r="DH77" s="39">
        <f>DH39+DH28+CM77+DH44+DH55+DH59+DH67+CN81</f>
        <v>18.918985</v>
      </c>
    </row>
    <row r="78" spans="1:112" ht="15.75" customHeight="1">
      <c r="A78" s="89" t="s">
        <v>68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8"/>
      <c r="DF78" s="16"/>
      <c r="DG78" s="29"/>
      <c r="DH78" s="29"/>
    </row>
    <row r="79" spans="1:112" ht="31.5" customHeight="1">
      <c r="A79" s="96" t="s">
        <v>101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8"/>
      <c r="AS79" s="99" t="s">
        <v>37</v>
      </c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1"/>
      <c r="BT79" s="99">
        <f>ROUND(A1*CM79*12,0)</f>
        <v>278154</v>
      </c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1"/>
      <c r="CL79" s="15">
        <f>BT79</f>
        <v>278154</v>
      </c>
      <c r="CM79" s="108">
        <v>3.98</v>
      </c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10"/>
      <c r="DF79" s="16"/>
      <c r="DG79" s="29"/>
      <c r="DH79" s="29"/>
    </row>
    <row r="80" spans="1:112" ht="0.75" customHeight="1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8"/>
      <c r="AS80" s="99" t="s">
        <v>37</v>
      </c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1"/>
      <c r="BT80" s="99">
        <f>ROUND(A1*CN80*12,0)</f>
        <v>0</v>
      </c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1"/>
      <c r="CL80" s="15">
        <f>BT80</f>
        <v>0</v>
      </c>
      <c r="CM80" s="43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1"/>
      <c r="DF80" s="16"/>
      <c r="DG80" s="29"/>
      <c r="DH80" s="29"/>
    </row>
    <row r="81" spans="1:112" ht="15.75" customHeight="1">
      <c r="A81" s="96" t="s">
        <v>69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8"/>
      <c r="AS81" s="99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1"/>
      <c r="BT81" s="99">
        <f>BT79+BT80</f>
        <v>278154</v>
      </c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1"/>
      <c r="CL81" s="15">
        <f>CL79+CL80</f>
        <v>278154</v>
      </c>
      <c r="CM81" s="43"/>
      <c r="CN81" s="102">
        <f>CM79+CN80</f>
        <v>3.98</v>
      </c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1"/>
      <c r="DF81" s="16"/>
      <c r="DG81" s="29"/>
      <c r="DH81" s="39">
        <f>CM79+CN80</f>
        <v>3.98</v>
      </c>
    </row>
    <row r="82" spans="1:112" ht="15.75" customHeight="1">
      <c r="A82" s="86" t="s">
        <v>43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8"/>
      <c r="DF82" s="16"/>
      <c r="DG82" s="27"/>
      <c r="DH82" s="27"/>
    </row>
    <row r="83" spans="1:112" ht="15.75" customHeight="1">
      <c r="A83" s="111" t="s">
        <v>46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2"/>
      <c r="AT83" s="167" t="s">
        <v>37</v>
      </c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8"/>
      <c r="BT83" s="116">
        <f>ROUND(CM83*$A$1*12,0)</f>
        <v>85263</v>
      </c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8"/>
      <c r="CL83" s="117">
        <f>ROUND(BT83/12*12,0)</f>
        <v>85263</v>
      </c>
      <c r="CM83" s="119">
        <v>1.22</v>
      </c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8"/>
      <c r="DF83" s="16"/>
      <c r="DG83" s="27"/>
      <c r="DH83" s="27"/>
    </row>
    <row r="84" spans="1:112" ht="15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3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5"/>
      <c r="BT84" s="113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5"/>
      <c r="CL84" s="118"/>
      <c r="CM84" s="113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5"/>
      <c r="DF84" s="16">
        <f>BT83/12/30*8</f>
        <v>1894.7333333333333</v>
      </c>
      <c r="DG84" s="27"/>
      <c r="DH84" s="27"/>
    </row>
    <row r="85" spans="1:112" ht="15.75" customHeight="1">
      <c r="A85" s="111" t="s">
        <v>47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99" t="s">
        <v>37</v>
      </c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7"/>
      <c r="BT85" s="99">
        <f>ROUND(CM85*$A$1*12,0)</f>
        <v>19569</v>
      </c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1"/>
      <c r="CL85" s="15">
        <f>ROUND(BT85/12*12,0)</f>
        <v>19569</v>
      </c>
      <c r="CM85" s="141">
        <v>0.28</v>
      </c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7"/>
      <c r="DF85" s="16">
        <f>BT85/12/30*8</f>
        <v>434.8666666666667</v>
      </c>
      <c r="DG85" s="27"/>
      <c r="DH85" s="27"/>
    </row>
    <row r="86" spans="1:112" ht="35.25" customHeight="1">
      <c r="A86" s="111" t="s">
        <v>48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99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7"/>
      <c r="BT86" s="99">
        <f>BT83+BT85</f>
        <v>104832</v>
      </c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1"/>
      <c r="CL86" s="15">
        <f>CL83+CL85</f>
        <v>104832</v>
      </c>
      <c r="CM86" s="224">
        <f>CM83+CM85</f>
        <v>1.5</v>
      </c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7"/>
      <c r="DF86" s="41"/>
      <c r="DG86" s="27"/>
      <c r="DH86" s="27"/>
    </row>
    <row r="87" spans="1:112" ht="15.75" customHeight="1">
      <c r="A87" s="96" t="s">
        <v>51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7"/>
      <c r="AS87" s="99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8"/>
      <c r="CL87" s="15">
        <f>CL75+CL86+CL77+CL81</f>
        <v>1369732</v>
      </c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8"/>
      <c r="DF87" s="16"/>
      <c r="DG87" s="27"/>
      <c r="DH87" s="27"/>
    </row>
    <row r="88" spans="1:112" ht="15.75">
      <c r="A88" s="2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33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16"/>
      <c r="DG88" s="27"/>
      <c r="DH88" s="27"/>
    </row>
    <row r="89" spans="1:112" ht="15.75">
      <c r="A89" s="2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33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16"/>
      <c r="DG89" s="27"/>
      <c r="DH89" s="27"/>
    </row>
    <row r="90" spans="1:1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9"/>
      <c r="DG90" s="27"/>
      <c r="DH90" s="27"/>
    </row>
    <row r="91" spans="1:112" ht="15.75">
      <c r="A91" s="29"/>
      <c r="B91" s="29"/>
      <c r="C91" s="29"/>
      <c r="D91" s="29"/>
      <c r="E91" s="29"/>
      <c r="F91" s="2"/>
      <c r="G91" s="2"/>
      <c r="H91" s="2" t="s">
        <v>65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 t="s">
        <v>64</v>
      </c>
      <c r="CM91" s="2"/>
      <c r="CN91" s="2"/>
      <c r="CO91" s="2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7"/>
      <c r="DH91" s="27"/>
    </row>
    <row r="92" spans="1:1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9"/>
      <c r="DG92" s="27"/>
      <c r="DH92" s="27"/>
    </row>
  </sheetData>
  <sheetProtection/>
  <mergeCells count="192">
    <mergeCell ref="A82:DE82"/>
    <mergeCell ref="A83:AR84"/>
    <mergeCell ref="AT83:BS84"/>
    <mergeCell ref="AS74:BS74"/>
    <mergeCell ref="BT75:CK75"/>
    <mergeCell ref="BT80:CK80"/>
    <mergeCell ref="CM86:DE86"/>
    <mergeCell ref="A87:AR87"/>
    <mergeCell ref="AS87:BS87"/>
    <mergeCell ref="A86:AR86"/>
    <mergeCell ref="AS86:BS86"/>
    <mergeCell ref="BT86:CK86"/>
    <mergeCell ref="A85:AR85"/>
    <mergeCell ref="AS85:BS85"/>
    <mergeCell ref="BT85:CK85"/>
    <mergeCell ref="CM85:DE85"/>
    <mergeCell ref="A74:AR74"/>
    <mergeCell ref="A76:DE76"/>
    <mergeCell ref="AS80:BS80"/>
    <mergeCell ref="BT83:CK84"/>
    <mergeCell ref="CL83:CL84"/>
    <mergeCell ref="CM83:DE84"/>
    <mergeCell ref="CL70:CL71"/>
    <mergeCell ref="CM75:DE75"/>
    <mergeCell ref="CM72:DE73"/>
    <mergeCell ref="CL72:CL73"/>
    <mergeCell ref="BT70:CK71"/>
    <mergeCell ref="AS72:BS73"/>
    <mergeCell ref="BT72:CK73"/>
    <mergeCell ref="CM74:DE74"/>
    <mergeCell ref="BT74:CK74"/>
    <mergeCell ref="A72:AR73"/>
    <mergeCell ref="AS77:BS77"/>
    <mergeCell ref="BT77:CK77"/>
    <mergeCell ref="A75:AR75"/>
    <mergeCell ref="AS75:BS75"/>
    <mergeCell ref="CN80:DE80"/>
    <mergeCell ref="AS79:BS79"/>
    <mergeCell ref="BT79:CK79"/>
    <mergeCell ref="CM79:DE79"/>
    <mergeCell ref="A80:AR80"/>
    <mergeCell ref="BT68:CK69"/>
    <mergeCell ref="CL63:CL64"/>
    <mergeCell ref="CM63:DE64"/>
    <mergeCell ref="CM68:DE69"/>
    <mergeCell ref="CL66:CL67"/>
    <mergeCell ref="A79:AR79"/>
    <mergeCell ref="A77:AR77"/>
    <mergeCell ref="A78:DE78"/>
    <mergeCell ref="CM77:DE77"/>
    <mergeCell ref="AS70:BS71"/>
    <mergeCell ref="A66:AR67"/>
    <mergeCell ref="CM57:DE58"/>
    <mergeCell ref="A61:AR62"/>
    <mergeCell ref="AT61:BS62"/>
    <mergeCell ref="CM70:DE71"/>
    <mergeCell ref="A70:AR71"/>
    <mergeCell ref="CM61:DE62"/>
    <mergeCell ref="CL68:CL69"/>
    <mergeCell ref="A68:AR69"/>
    <mergeCell ref="AS68:BS69"/>
    <mergeCell ref="CL61:CL62"/>
    <mergeCell ref="BT61:CK62"/>
    <mergeCell ref="CL57:CL58"/>
    <mergeCell ref="CM66:DE67"/>
    <mergeCell ref="A63:AR64"/>
    <mergeCell ref="AS63:BS64"/>
    <mergeCell ref="BT63:CK64"/>
    <mergeCell ref="AS66:BS67"/>
    <mergeCell ref="BT66:CK67"/>
    <mergeCell ref="A65:DE65"/>
    <mergeCell ref="AT54:AY54"/>
    <mergeCell ref="CM59:DE60"/>
    <mergeCell ref="A56:DE56"/>
    <mergeCell ref="AS57:BS58"/>
    <mergeCell ref="BT57:CK58"/>
    <mergeCell ref="A57:AR58"/>
    <mergeCell ref="A59:AR60"/>
    <mergeCell ref="AS59:BS60"/>
    <mergeCell ref="BT59:CK60"/>
    <mergeCell ref="CL59:CL60"/>
    <mergeCell ref="A51:AR51"/>
    <mergeCell ref="AS51:BS51"/>
    <mergeCell ref="BT51:CK51"/>
    <mergeCell ref="CM51:DE51"/>
    <mergeCell ref="A52:AR52"/>
    <mergeCell ref="BA54:BS54"/>
    <mergeCell ref="BT54:CK55"/>
    <mergeCell ref="AS55:BS55"/>
    <mergeCell ref="A53:DE53"/>
    <mergeCell ref="A54:AR55"/>
    <mergeCell ref="CM54:DE55"/>
    <mergeCell ref="DF45:DF49"/>
    <mergeCell ref="CL45:CL49"/>
    <mergeCell ref="CL43:CL44"/>
    <mergeCell ref="AS45:BS49"/>
    <mergeCell ref="CM45:DE49"/>
    <mergeCell ref="AT52:BS52"/>
    <mergeCell ref="BT52:CK52"/>
    <mergeCell ref="CM52:DE52"/>
    <mergeCell ref="CL54:CL55"/>
    <mergeCell ref="CM40:DE41"/>
    <mergeCell ref="A50:AR50"/>
    <mergeCell ref="AT50:BS50"/>
    <mergeCell ref="BT50:CK50"/>
    <mergeCell ref="CM50:DE50"/>
    <mergeCell ref="A45:AR49"/>
    <mergeCell ref="AS40:BS41"/>
    <mergeCell ref="BT40:CK41"/>
    <mergeCell ref="BA43:BS43"/>
    <mergeCell ref="AS44:BS44"/>
    <mergeCell ref="BT45:CK49"/>
    <mergeCell ref="A42:DE42"/>
    <mergeCell ref="A43:AR44"/>
    <mergeCell ref="AT43:AY43"/>
    <mergeCell ref="CM43:DE44"/>
    <mergeCell ref="BT43:CK44"/>
    <mergeCell ref="CM34:DE35"/>
    <mergeCell ref="AS35:BS35"/>
    <mergeCell ref="A38:AR39"/>
    <mergeCell ref="AS38:BS39"/>
    <mergeCell ref="BT38:CK39"/>
    <mergeCell ref="AS36:BS37"/>
    <mergeCell ref="CM36:DE37"/>
    <mergeCell ref="CM38:DE39"/>
    <mergeCell ref="AT30:AY30"/>
    <mergeCell ref="BT30:CK31"/>
    <mergeCell ref="BT36:CK37"/>
    <mergeCell ref="CL36:CL37"/>
    <mergeCell ref="A40:AR41"/>
    <mergeCell ref="CL34:CL35"/>
    <mergeCell ref="CL40:CL41"/>
    <mergeCell ref="G19:DE19"/>
    <mergeCell ref="A26:AR27"/>
    <mergeCell ref="AT26:AY26"/>
    <mergeCell ref="BT26:CK27"/>
    <mergeCell ref="CL26:CL27"/>
    <mergeCell ref="CL38:CL39"/>
    <mergeCell ref="A36:AR37"/>
    <mergeCell ref="A34:AR35"/>
    <mergeCell ref="AT34:AY34"/>
    <mergeCell ref="BT34:CK35"/>
    <mergeCell ref="BT21:CK21"/>
    <mergeCell ref="CM21:DE21"/>
    <mergeCell ref="A17:DE17"/>
    <mergeCell ref="A21:AR21"/>
    <mergeCell ref="AS21:BS21"/>
    <mergeCell ref="CM32:DE33"/>
    <mergeCell ref="BT32:CK33"/>
    <mergeCell ref="CL32:CL33"/>
    <mergeCell ref="AT32:AY32"/>
    <mergeCell ref="AS33:BS33"/>
    <mergeCell ref="AZ6:DE6"/>
    <mergeCell ref="CM24:DE25"/>
    <mergeCell ref="AS25:BS25"/>
    <mergeCell ref="A22:DE22"/>
    <mergeCell ref="A23:DE23"/>
    <mergeCell ref="A24:AR25"/>
    <mergeCell ref="AT24:AY24"/>
    <mergeCell ref="BT24:CK25"/>
    <mergeCell ref="CL24:CL25"/>
    <mergeCell ref="A15:DE15"/>
    <mergeCell ref="AZ2:DE2"/>
    <mergeCell ref="AZ3:DE3"/>
    <mergeCell ref="AZ4:DE4"/>
    <mergeCell ref="AZ5:DE5"/>
    <mergeCell ref="CM26:DE27"/>
    <mergeCell ref="AZ7:DE7"/>
    <mergeCell ref="AZ8:DE8"/>
    <mergeCell ref="AZ10:DE10"/>
    <mergeCell ref="AZ9:DE9"/>
    <mergeCell ref="BH11:BL11"/>
    <mergeCell ref="BP11:CN11"/>
    <mergeCell ref="CO11:CT11"/>
    <mergeCell ref="CU11:CW11"/>
    <mergeCell ref="BP12:CN12"/>
    <mergeCell ref="CM28:DE28"/>
    <mergeCell ref="A28:AR28"/>
    <mergeCell ref="AS28:BS28"/>
    <mergeCell ref="BT28:CK28"/>
    <mergeCell ref="A16:DE16"/>
    <mergeCell ref="A18:DE18"/>
    <mergeCell ref="A29:DE29"/>
    <mergeCell ref="A32:AR33"/>
    <mergeCell ref="CL30:CL31"/>
    <mergeCell ref="CM30:DE31"/>
    <mergeCell ref="AS31:BS31"/>
    <mergeCell ref="A81:AR81"/>
    <mergeCell ref="AS81:BS81"/>
    <mergeCell ref="BT81:CK81"/>
    <mergeCell ref="CN81:DE81"/>
    <mergeCell ref="A30:AR31"/>
  </mergeCells>
  <printOptions/>
  <pageMargins left="0.6299212598425197" right="0.2362204724409449" top="0.7480314960629921" bottom="0.7480314960629921" header="0.31496062992125984" footer="0.31496062992125984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78"/>
  <sheetViews>
    <sheetView zoomScalePageLayoutView="0" workbookViewId="0" topLeftCell="A63">
      <selection activeCell="AP88" sqref="AP88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595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9" t="s">
        <v>105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90" t="s">
        <v>5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9" t="s">
        <v>106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103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104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202</v>
      </c>
      <c r="CP11" s="186"/>
      <c r="CQ11" s="186"/>
      <c r="CR11" s="186"/>
      <c r="CS11" s="186"/>
      <c r="CT11" s="186"/>
      <c r="CU11" s="187" t="s">
        <v>102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147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83" t="s">
        <v>112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107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89" t="s">
        <v>111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8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6" t="s">
        <v>143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16">
        <f>ROUND(CM24*$A$1*12,0)</f>
        <v>5284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5284</v>
      </c>
      <c r="CM24" s="119">
        <v>0.74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36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/>
      <c r="DG25" s="27"/>
      <c r="DH25" s="39">
        <f>CM24+CM26+CM28</f>
        <v>1.08</v>
      </c>
    </row>
    <row r="26" spans="1:112" ht="36" customHeight="1">
      <c r="A26" s="120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12" t="s">
        <v>145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16">
        <f>ROUND(CM26*$A$1*12,0)</f>
        <v>2213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2213</v>
      </c>
      <c r="CM26" s="119">
        <v>0.31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61"/>
      <c r="DG26" s="27"/>
      <c r="DH26" s="39"/>
    </row>
    <row r="27" spans="1:112" ht="36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61"/>
      <c r="DG27" s="27"/>
      <c r="DH27" s="39"/>
    </row>
    <row r="28" spans="1:112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72" t="s">
        <v>36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16">
        <f>ROUND(CM28*$A$1*12,0)</f>
        <v>214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117">
        <f>ROUND(BT28/12*12,0)</f>
        <v>214</v>
      </c>
      <c r="CM28" s="119">
        <v>0.03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6"/>
      <c r="DG28" s="27"/>
      <c r="DH28" s="27"/>
    </row>
    <row r="29" spans="1:112" ht="48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64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118"/>
      <c r="CM29" s="177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6">
        <f>BT28/12/31*8</f>
        <v>4.602150537634408</v>
      </c>
      <c r="DG29" s="27"/>
      <c r="DH29" s="27"/>
    </row>
    <row r="30" spans="1:112" ht="15.75" customHeight="1">
      <c r="A30" s="89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"/>
      <c r="DG30" s="27"/>
      <c r="DH30" s="27"/>
    </row>
    <row r="31" spans="1:112" ht="15.75" customHeight="1">
      <c r="A31" s="111" t="s">
        <v>115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6" t="s">
        <v>108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9"/>
      <c r="BT31" s="116">
        <f>ROUND(CM31*$A$1*12,0)</f>
        <v>4355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8"/>
      <c r="CL31" s="117">
        <f>ROUND(BT31/12*12,0)</f>
        <v>4355</v>
      </c>
      <c r="CM31" s="119">
        <v>0.61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61"/>
      <c r="DG31" s="27"/>
      <c r="DH31" s="39">
        <f>CM31+CM33+CM35+CM37</f>
        <v>2.68</v>
      </c>
    </row>
    <row r="32" spans="1:112" ht="15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13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8"/>
      <c r="CM32" s="128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F32" s="56"/>
      <c r="DG32" s="27"/>
      <c r="DH32" s="27"/>
    </row>
    <row r="33" spans="1:112" ht="15.75" customHeight="1">
      <c r="A33" s="111" t="s">
        <v>116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6" t="s">
        <v>36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16">
        <f>ROUND(CM33*$A$1*12,0)</f>
        <v>5141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17">
        <f>ROUND(BT33/12*12,0)</f>
        <v>5141</v>
      </c>
      <c r="CM33" s="119">
        <v>0.72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/>
      <c r="DG33" s="27"/>
      <c r="DH33" s="27"/>
    </row>
    <row r="34" spans="1:112" ht="4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40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64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6"/>
      <c r="CL34" s="118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6">
        <f>BT33/12/31*8</f>
        <v>110.55913978494624</v>
      </c>
      <c r="DG34" s="27"/>
      <c r="DH34" s="27"/>
    </row>
    <row r="35" spans="1:112" ht="15.75" customHeight="1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6" t="s">
        <v>108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9"/>
      <c r="BT35" s="116">
        <f>ROUND(CM35*$A$1*12,0)</f>
        <v>1785</v>
      </c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8"/>
      <c r="CL35" s="117">
        <f>ROUND(BT35/12*12,0)</f>
        <v>1785</v>
      </c>
      <c r="CM35" s="119">
        <v>0.25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/>
      <c r="DG35" s="27"/>
      <c r="DH35" s="27"/>
    </row>
    <row r="36" spans="1:112" ht="4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40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18"/>
      <c r="CM36" s="128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  <c r="DF36" s="16">
        <f>BT35/12/31*8</f>
        <v>38.38709677419355</v>
      </c>
      <c r="DG36" s="27"/>
      <c r="DH36" s="27"/>
    </row>
    <row r="37" spans="1:112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 t="s">
        <v>120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8"/>
      <c r="BT37" s="116">
        <f>ROUND(CM37*$A$1*12,0)</f>
        <v>7854</v>
      </c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117">
        <f>ROUND(BT37/12*12,0)</f>
        <v>7854</v>
      </c>
      <c r="CM37" s="119">
        <v>1.1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5"/>
      <c r="BT38" s="113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8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  <c r="DF38" s="16">
        <v>0.04</v>
      </c>
      <c r="DG38" s="27"/>
      <c r="DH38" s="27"/>
    </row>
    <row r="39" spans="1:112" ht="36" customHeight="1">
      <c r="A39" s="89" t="s">
        <v>122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16"/>
      <c r="DG39" s="27"/>
      <c r="DH39" s="27"/>
    </row>
    <row r="40" spans="1:112" ht="15.75" customHeight="1">
      <c r="A40" s="111" t="s">
        <v>40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6" t="s">
        <v>117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16">
        <f>ROUND(CM40*$A$1*12,0)</f>
        <v>9925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9925</v>
      </c>
      <c r="CM40" s="119">
        <v>1.39</v>
      </c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41"/>
      <c r="DG40" s="27"/>
      <c r="DH40" s="27"/>
    </row>
    <row r="41" spans="1:112" ht="53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40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213.44086021505376</v>
      </c>
      <c r="DG41" s="27"/>
      <c r="DH41" s="39">
        <f>CM40+CM42+CM44+CM49+CM50+CM51+CM52+CM53+CM54+CM55+CM56</f>
        <v>3.23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6">
        <f>ROUND(CM42*$A$1*12,0)</f>
        <v>3570</v>
      </c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7">
        <f>ROUND(BT42/12*12,0)</f>
        <v>3570</v>
      </c>
      <c r="CM42" s="119">
        <v>0.5</v>
      </c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  <c r="DF42" s="16"/>
      <c r="DG42" s="27"/>
      <c r="DH42" s="39"/>
    </row>
    <row r="43" spans="1:112" ht="43.5" customHeight="1">
      <c r="A43" s="103" t="s">
        <v>119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48" t="s">
        <v>37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18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5"/>
      <c r="DF43" s="16"/>
      <c r="DG43" s="27"/>
      <c r="DH43" s="39"/>
    </row>
    <row r="44" spans="1:112" ht="15.75" customHeight="1">
      <c r="A44" s="111" t="s">
        <v>118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2" t="s">
        <v>117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2"/>
      <c r="BT44" s="116">
        <f>ROUND(CM44*$A$1*12,0)</f>
        <v>3570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117">
        <f>ROUND(BT44/12*12,0)</f>
        <v>3570</v>
      </c>
      <c r="CM44" s="119">
        <v>0.5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147">
        <f>BT44/12/31*8</f>
        <v>76.7741935483871</v>
      </c>
      <c r="DG44" s="27"/>
      <c r="DH44" s="27"/>
    </row>
    <row r="45" spans="1:112" ht="15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9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1"/>
      <c r="CL45" s="162"/>
      <c r="CM45" s="159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1"/>
      <c r="DF45" s="147"/>
      <c r="DG45" s="27"/>
      <c r="DH45" s="27"/>
    </row>
    <row r="46" spans="1:112" ht="1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62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 customHeight="1" hidden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3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162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6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163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5"/>
      <c r="DF48" s="147"/>
      <c r="DG48" s="27"/>
      <c r="DH48" s="27"/>
    </row>
    <row r="49" spans="1:112" ht="49.5" customHeight="1">
      <c r="A49" s="111" t="s">
        <v>127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44" t="s">
        <v>128</v>
      </c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9">
        <f aca="true" t="shared" si="0" ref="BT49:BT56">ROUND(CM49*$A$1*12,0)</f>
        <v>714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22">
        <f aca="true" t="shared" si="1" ref="CL49:CL56">ROUND(BT49/12*12,0)</f>
        <v>714</v>
      </c>
      <c r="CM49" s="141">
        <v>0.1</v>
      </c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  <c r="DF49" s="24">
        <f>BT49/12/31*8</f>
        <v>15.35483870967742</v>
      </c>
      <c r="DG49" s="27"/>
      <c r="DH49" s="27"/>
    </row>
    <row r="50" spans="1:112" ht="46.5" customHeight="1">
      <c r="A50" s="103" t="s">
        <v>129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44" t="s">
        <v>36</v>
      </c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99">
        <f t="shared" si="0"/>
        <v>1714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 t="shared" si="1"/>
        <v>1714</v>
      </c>
      <c r="CM50" s="141">
        <v>0.24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24"/>
      <c r="DG50" s="27"/>
      <c r="DH50" s="27"/>
    </row>
    <row r="51" spans="1:112" ht="35.25" customHeight="1">
      <c r="A51" s="103" t="s">
        <v>130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44" t="s">
        <v>117</v>
      </c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99">
        <f t="shared" si="0"/>
        <v>714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 t="shared" si="1"/>
        <v>714</v>
      </c>
      <c r="CM51" s="141">
        <v>0.1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24"/>
      <c r="DG51" s="27"/>
      <c r="DH51" s="27"/>
    </row>
    <row r="52" spans="1:112" ht="35.25" customHeight="1">
      <c r="A52" s="103" t="s">
        <v>131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44" t="s">
        <v>36</v>
      </c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99">
        <f t="shared" si="0"/>
        <v>714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 t="shared" si="1"/>
        <v>714</v>
      </c>
      <c r="CM52" s="141">
        <v>0.1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24"/>
      <c r="DG52" s="27"/>
      <c r="DH52" s="27"/>
    </row>
    <row r="53" spans="1:112" ht="49.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44" t="s">
        <v>117</v>
      </c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99">
        <f t="shared" si="0"/>
        <v>143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22">
        <f t="shared" si="1"/>
        <v>143</v>
      </c>
      <c r="CM53" s="141">
        <v>0.02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24"/>
      <c r="DG53" s="27"/>
      <c r="DH53" s="27"/>
    </row>
    <row r="54" spans="1:112" ht="35.25" customHeight="1">
      <c r="A54" s="103" t="s">
        <v>133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96" t="s">
        <v>134</v>
      </c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99">
        <f t="shared" si="0"/>
        <v>714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22">
        <f t="shared" si="1"/>
        <v>714</v>
      </c>
      <c r="CM54" s="141">
        <v>0.1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24"/>
      <c r="DG54" s="27"/>
      <c r="DH54" s="27"/>
    </row>
    <row r="55" spans="1:112" ht="48" customHeight="1">
      <c r="A55" s="103" t="s">
        <v>135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96" t="s">
        <v>134</v>
      </c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8"/>
      <c r="BT55" s="99">
        <f t="shared" si="0"/>
        <v>714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22">
        <f t="shared" si="1"/>
        <v>714</v>
      </c>
      <c r="CM55" s="141">
        <v>0.1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24"/>
      <c r="DG55" s="27"/>
      <c r="DH55" s="27"/>
    </row>
    <row r="56" spans="1:112" ht="35.25" customHeight="1">
      <c r="A56" s="103" t="s">
        <v>136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44" t="s">
        <v>66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99">
        <f t="shared" si="0"/>
        <v>571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2">
        <f t="shared" si="1"/>
        <v>571</v>
      </c>
      <c r="CM56" s="141">
        <v>0.08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24"/>
      <c r="DG56" s="27"/>
      <c r="DH56" s="27"/>
    </row>
    <row r="57" spans="1:112" ht="15.75" customHeight="1">
      <c r="A57" s="89" t="s">
        <v>137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7"/>
      <c r="DF57" s="16"/>
      <c r="DG57" s="27"/>
      <c r="DH57" s="27"/>
    </row>
    <row r="58" spans="1:112" ht="15.75" customHeight="1">
      <c r="A58" s="120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116" t="s">
        <v>37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16">
        <f>ROUND(CM58*$A$1*12,0)</f>
        <v>16136</v>
      </c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8"/>
      <c r="CL58" s="117">
        <f>ROUND(BT58/12*12,0)</f>
        <v>16136</v>
      </c>
      <c r="CM58" s="119">
        <v>2.26</v>
      </c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8"/>
      <c r="DF58" s="16"/>
      <c r="DG58" s="27"/>
      <c r="DH58" s="27"/>
    </row>
    <row r="59" spans="1:112" ht="48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140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5"/>
      <c r="BT59" s="113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5"/>
      <c r="CL59" s="118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5"/>
      <c r="DF59" s="16">
        <f>BT58/12/31*8</f>
        <v>347.0107526881721</v>
      </c>
      <c r="DG59" s="27"/>
      <c r="DH59" s="39">
        <f>CM58</f>
        <v>2.26</v>
      </c>
    </row>
    <row r="60" spans="1:112" ht="33.75" customHeight="1">
      <c r="A60" s="89" t="s">
        <v>125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6"/>
      <c r="DG60" s="27"/>
      <c r="DH60" s="27"/>
    </row>
    <row r="61" spans="1:112" ht="15.75" customHeight="1">
      <c r="A61" s="111" t="s">
        <v>123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2" t="s">
        <v>36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643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643</v>
      </c>
      <c r="CM61" s="119">
        <v>0.09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41"/>
      <c r="DG61" s="27"/>
      <c r="DH61" s="27"/>
    </row>
    <row r="62" spans="1:112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3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13.827956989247312</v>
      </c>
      <c r="DG62" s="27"/>
      <c r="DH62" s="27"/>
    </row>
    <row r="63" spans="1:112" ht="15.75" customHeight="1">
      <c r="A63" s="120" t="s">
        <v>124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428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428</v>
      </c>
      <c r="CM63" s="119">
        <v>0.06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39">
        <f>CM61+CM63</f>
        <v>0.15</v>
      </c>
    </row>
    <row r="64" spans="1:112" ht="30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5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9.204301075268816</v>
      </c>
      <c r="DG64" s="27"/>
      <c r="DH64" s="27"/>
    </row>
    <row r="65" spans="1:112" ht="15.75" customHeight="1">
      <c r="A65" s="89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16"/>
      <c r="DG65" s="27"/>
      <c r="DH65" s="27"/>
    </row>
    <row r="66" spans="1:112" ht="15.75" customHeight="1">
      <c r="A66" s="111" t="s">
        <v>146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108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10710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10710</v>
      </c>
      <c r="CM66" s="119">
        <v>1.5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/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230.32258064516128</v>
      </c>
      <c r="DG67" s="27"/>
      <c r="DH67" s="39">
        <f>CM66</f>
        <v>1.5</v>
      </c>
    </row>
    <row r="68" spans="1:112" ht="15.75" customHeight="1">
      <c r="A68" s="89" t="s">
        <v>140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7"/>
      <c r="DF68" s="16"/>
      <c r="DG68" s="27"/>
      <c r="DH68" s="39">
        <f>CM69</f>
        <v>1.26</v>
      </c>
    </row>
    <row r="69" spans="1:112" ht="28.5" customHeight="1">
      <c r="A69" s="103" t="s">
        <v>140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99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  <c r="BT69" s="99">
        <f>ROUND(CM69*$A$1*12,0)</f>
        <v>8996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5">
        <f>ROUND(BT69/12*12,0)</f>
        <v>8996</v>
      </c>
      <c r="CM69" s="108">
        <v>1.26</v>
      </c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6">
        <f>BT69/12/30*8</f>
        <v>199.9111111111111</v>
      </c>
      <c r="DG69" s="27"/>
      <c r="DH69" s="39">
        <f>DH25+DH31+DH41+DH59+DH63+DH67+DH68</f>
        <v>12.16</v>
      </c>
    </row>
    <row r="70" spans="1:112" ht="15.75" customHeight="1" hidden="1">
      <c r="A70" s="89" t="s">
        <v>68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8"/>
      <c r="DF70" s="16"/>
      <c r="DG70" s="29"/>
      <c r="DH70" s="29"/>
    </row>
    <row r="71" spans="1:112" ht="31.5" customHeight="1" hidden="1">
      <c r="A71" s="96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8"/>
      <c r="AS71" s="99" t="s">
        <v>37</v>
      </c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1"/>
      <c r="BT71" s="99">
        <f>ROUND(A1*CM71*12,0)</f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1"/>
      <c r="CL71" s="15">
        <f>BT71</f>
        <v>0</v>
      </c>
      <c r="CM71" s="108">
        <v>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10"/>
      <c r="DF71" s="16"/>
      <c r="DG71" s="29"/>
      <c r="DH71" s="29"/>
    </row>
    <row r="72" spans="1:112" ht="30.75" customHeight="1" hidden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8"/>
      <c r="AS72" s="99" t="s">
        <v>37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  <c r="BT72" s="99">
        <f>ROUND(A1*CN72*12,0)</f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1"/>
      <c r="CL72" s="15">
        <f>BT72</f>
        <v>0</v>
      </c>
      <c r="CM72" s="43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16"/>
      <c r="DG72" s="29"/>
      <c r="DH72" s="29"/>
    </row>
    <row r="73" spans="1:112" ht="15.75" customHeight="1" hidden="1">
      <c r="A73" s="96" t="s">
        <v>69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8"/>
      <c r="AS73" s="9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1"/>
      <c r="BT73" s="99">
        <f>BT71+BT72</f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1"/>
      <c r="CL73" s="15">
        <f>CL71+CL72</f>
        <v>0</v>
      </c>
      <c r="CM73" s="43"/>
      <c r="CN73" s="102">
        <f>CM71+CN72</f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16"/>
      <c r="DG73" s="29"/>
      <c r="DH73" s="39">
        <f>CM71+CN72</f>
        <v>0</v>
      </c>
    </row>
    <row r="74" spans="1:112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8"/>
      <c r="DF74" s="16"/>
      <c r="DG74" s="27"/>
      <c r="DH74" s="27"/>
    </row>
    <row r="75" spans="1:112" ht="15.75" customHeight="1">
      <c r="A75" s="89" t="s">
        <v>51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92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86822</v>
      </c>
      <c r="CM75" s="93">
        <f>CM24+CM26+CM28+CM31+CM33+CM35+CM37+CM40+CM42+CM44+CM49+CM50+CM51+CM52+CM53+CM54+CM55+CM56+CM58+CM61+CM63+CM66+CM69</f>
        <v>12.159999999999998</v>
      </c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</sheetData>
  <sheetProtection/>
  <mergeCells count="162"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81"/>
  <sheetViews>
    <sheetView zoomScalePageLayoutView="0" workbookViewId="0" topLeftCell="A6">
      <selection activeCell="AZ96" sqref="AZ96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602.1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9" t="s">
        <v>105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90" t="s">
        <v>5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9" t="s">
        <v>106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103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104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202</v>
      </c>
      <c r="CP11" s="186"/>
      <c r="CQ11" s="186"/>
      <c r="CR11" s="186"/>
      <c r="CS11" s="186"/>
      <c r="CT11" s="186"/>
      <c r="CU11" s="187" t="s">
        <v>102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148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83" t="s">
        <v>112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107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89" t="s">
        <v>111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8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6" t="s">
        <v>143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16">
        <f>ROUND(CM24*$A$1*12,0)</f>
        <v>5347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5347</v>
      </c>
      <c r="CM24" s="119">
        <v>0.74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36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/>
      <c r="DG25" s="27"/>
      <c r="DH25" s="39">
        <f>CM24+CM26+CM28</f>
        <v>1.08</v>
      </c>
    </row>
    <row r="26" spans="1:112" ht="36" customHeight="1">
      <c r="A26" s="120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12" t="s">
        <v>145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16">
        <f>ROUND(CM26*$A$1*12,0)</f>
        <v>2240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2240</v>
      </c>
      <c r="CM26" s="119">
        <v>0.31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61"/>
      <c r="DG26" s="27"/>
      <c r="DH26" s="39"/>
    </row>
    <row r="27" spans="1:112" ht="36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61"/>
      <c r="DG27" s="27"/>
      <c r="DH27" s="39"/>
    </row>
    <row r="28" spans="1:112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72" t="s">
        <v>36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16">
        <f>ROUND(CM28*$A$1*12,0)</f>
        <v>217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117">
        <f>ROUND(BT28/12*12,0)</f>
        <v>217</v>
      </c>
      <c r="CM28" s="119">
        <v>0.03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6"/>
      <c r="DG28" s="27"/>
      <c r="DH28" s="27"/>
    </row>
    <row r="29" spans="1:112" ht="48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64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118"/>
      <c r="CM29" s="177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6">
        <f>BT28/12/31*8</f>
        <v>4.666666666666666</v>
      </c>
      <c r="DG29" s="27"/>
      <c r="DH29" s="27"/>
    </row>
    <row r="30" spans="1:112" ht="15.75" customHeight="1">
      <c r="A30" s="89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"/>
      <c r="DG30" s="27"/>
      <c r="DH30" s="27"/>
    </row>
    <row r="31" spans="1:112" ht="15.75" customHeight="1">
      <c r="A31" s="111" t="s">
        <v>115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6" t="s">
        <v>108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9"/>
      <c r="BT31" s="116">
        <f>ROUND(CM31*$A$1*12,0)</f>
        <v>4407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8"/>
      <c r="CL31" s="117">
        <f>ROUND(BT31/12*12,0)</f>
        <v>4407</v>
      </c>
      <c r="CM31" s="119">
        <v>0.61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61"/>
      <c r="DG31" s="27"/>
      <c r="DH31" s="39">
        <f>CM31+CM33+CM35+CM37</f>
        <v>2.68</v>
      </c>
    </row>
    <row r="32" spans="1:112" ht="15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13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8"/>
      <c r="CM32" s="128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F32" s="56"/>
      <c r="DG32" s="27"/>
      <c r="DH32" s="27"/>
    </row>
    <row r="33" spans="1:112" ht="15.75" customHeight="1">
      <c r="A33" s="111" t="s">
        <v>116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6" t="s">
        <v>36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16">
        <f>ROUND(CM33*$A$1*12,0)</f>
        <v>5202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17">
        <f>ROUND(BT33/12*12,0)</f>
        <v>5202</v>
      </c>
      <c r="CM33" s="119">
        <v>0.72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/>
      <c r="DG33" s="27"/>
      <c r="DH33" s="27"/>
    </row>
    <row r="34" spans="1:112" ht="4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40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64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6"/>
      <c r="CL34" s="118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6">
        <f>BT33/12/31*8</f>
        <v>111.87096774193549</v>
      </c>
      <c r="DG34" s="27"/>
      <c r="DH34" s="27"/>
    </row>
    <row r="35" spans="1:112" ht="15.75" customHeight="1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6" t="s">
        <v>108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9"/>
      <c r="BT35" s="116">
        <f>ROUND(CM35*$A$1*12,0)</f>
        <v>1806</v>
      </c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8"/>
      <c r="CL35" s="117">
        <f>ROUND(BT35/12*12,0)</f>
        <v>1806</v>
      </c>
      <c r="CM35" s="119">
        <v>0.25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/>
      <c r="DG35" s="27"/>
      <c r="DH35" s="27"/>
    </row>
    <row r="36" spans="1:112" ht="4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40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18"/>
      <c r="CM36" s="128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  <c r="DF36" s="16">
        <f>BT35/12/31*8</f>
        <v>38.83870967741935</v>
      </c>
      <c r="DG36" s="27"/>
      <c r="DH36" s="27"/>
    </row>
    <row r="37" spans="1:112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 t="s">
        <v>120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8"/>
      <c r="BT37" s="116">
        <f>ROUND(CM37*$A$1*12,0)</f>
        <v>7948</v>
      </c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117">
        <f>ROUND(BT37/12*12,0)</f>
        <v>7948</v>
      </c>
      <c r="CM37" s="119">
        <v>1.1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5"/>
      <c r="BT38" s="113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8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  <c r="DF38" s="16">
        <v>0.04</v>
      </c>
      <c r="DG38" s="27"/>
      <c r="DH38" s="27"/>
    </row>
    <row r="39" spans="1:112" ht="36" customHeight="1">
      <c r="A39" s="89" t="s">
        <v>122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16"/>
      <c r="DG39" s="27"/>
      <c r="DH39" s="27"/>
    </row>
    <row r="40" spans="1:112" ht="15.75" customHeight="1">
      <c r="A40" s="111" t="s">
        <v>40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6" t="s">
        <v>117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16">
        <f>ROUND(CM40*$A$1*12,0)</f>
        <v>10043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10043</v>
      </c>
      <c r="CM40" s="119">
        <v>1.39</v>
      </c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41"/>
      <c r="DG40" s="27"/>
      <c r="DH40" s="27"/>
    </row>
    <row r="41" spans="1:112" ht="53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40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215.9784946236559</v>
      </c>
      <c r="DG41" s="27"/>
      <c r="DH41" s="39">
        <f>CM40+CM42+CM44+CM49+CM50+CM51+CM52+CM53+CM54+CM55+CM56</f>
        <v>3.23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6">
        <f>ROUND(CM42*$A$1*12,0)</f>
        <v>3613</v>
      </c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7">
        <f>ROUND(BT42/12*12,0)</f>
        <v>3613</v>
      </c>
      <c r="CM42" s="119">
        <v>0.5</v>
      </c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  <c r="DF42" s="16"/>
      <c r="DG42" s="27"/>
      <c r="DH42" s="39"/>
    </row>
    <row r="43" spans="1:112" ht="43.5" customHeight="1">
      <c r="A43" s="103" t="s">
        <v>119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48" t="s">
        <v>37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18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5"/>
      <c r="DF43" s="16"/>
      <c r="DG43" s="27"/>
      <c r="DH43" s="39"/>
    </row>
    <row r="44" spans="1:112" ht="15.75" customHeight="1">
      <c r="A44" s="111" t="s">
        <v>118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2" t="s">
        <v>117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2"/>
      <c r="BT44" s="116">
        <f>ROUND(CM44*$A$1*12,0)</f>
        <v>3613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117">
        <f>ROUND(BT44/12*12,0)</f>
        <v>3613</v>
      </c>
      <c r="CM44" s="119">
        <v>0.5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147">
        <f>BT44/12/31*8</f>
        <v>77.69892473118279</v>
      </c>
      <c r="DG44" s="27"/>
      <c r="DH44" s="27"/>
    </row>
    <row r="45" spans="1:112" ht="15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9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1"/>
      <c r="CL45" s="162"/>
      <c r="CM45" s="159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1"/>
      <c r="DF45" s="147"/>
      <c r="DG45" s="27"/>
      <c r="DH45" s="27"/>
    </row>
    <row r="46" spans="1:112" ht="1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62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 customHeight="1" hidden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3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162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6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163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5"/>
      <c r="DF48" s="147"/>
      <c r="DG48" s="27"/>
      <c r="DH48" s="27"/>
    </row>
    <row r="49" spans="1:112" ht="49.5" customHeight="1">
      <c r="A49" s="111" t="s">
        <v>127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44" t="s">
        <v>128</v>
      </c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9">
        <f aca="true" t="shared" si="0" ref="BT49:BT56">ROUND(CM49*$A$1*12,0)</f>
        <v>723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22">
        <f aca="true" t="shared" si="1" ref="CL49:CL56">ROUND(BT49/12*12,0)</f>
        <v>723</v>
      </c>
      <c r="CM49" s="141">
        <v>0.1</v>
      </c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  <c r="DF49" s="24">
        <f>BT49/12/31*8</f>
        <v>15.548387096774194</v>
      </c>
      <c r="DG49" s="27"/>
      <c r="DH49" s="27"/>
    </row>
    <row r="50" spans="1:112" ht="46.5" customHeight="1">
      <c r="A50" s="103" t="s">
        <v>129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44" t="s">
        <v>36</v>
      </c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99">
        <f t="shared" si="0"/>
        <v>1734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 t="shared" si="1"/>
        <v>1734</v>
      </c>
      <c r="CM50" s="141">
        <v>0.24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24"/>
      <c r="DG50" s="27"/>
      <c r="DH50" s="27"/>
    </row>
    <row r="51" spans="1:112" ht="35.25" customHeight="1">
      <c r="A51" s="103" t="s">
        <v>130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44" t="s">
        <v>117</v>
      </c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99">
        <f t="shared" si="0"/>
        <v>723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 t="shared" si="1"/>
        <v>723</v>
      </c>
      <c r="CM51" s="141">
        <v>0.1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24"/>
      <c r="DG51" s="27"/>
      <c r="DH51" s="27"/>
    </row>
    <row r="52" spans="1:112" ht="35.25" customHeight="1">
      <c r="A52" s="103" t="s">
        <v>131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44" t="s">
        <v>36</v>
      </c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99">
        <f t="shared" si="0"/>
        <v>723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 t="shared" si="1"/>
        <v>723</v>
      </c>
      <c r="CM52" s="141">
        <v>0.1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24"/>
      <c r="DG52" s="27"/>
      <c r="DH52" s="27"/>
    </row>
    <row r="53" spans="1:112" ht="49.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44" t="s">
        <v>117</v>
      </c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99">
        <f t="shared" si="0"/>
        <v>145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22">
        <f t="shared" si="1"/>
        <v>145</v>
      </c>
      <c r="CM53" s="141">
        <v>0.02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24"/>
      <c r="DG53" s="27"/>
      <c r="DH53" s="27"/>
    </row>
    <row r="54" spans="1:112" ht="35.25" customHeight="1">
      <c r="A54" s="103" t="s">
        <v>133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96" t="s">
        <v>134</v>
      </c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99">
        <f t="shared" si="0"/>
        <v>723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22">
        <f t="shared" si="1"/>
        <v>723</v>
      </c>
      <c r="CM54" s="141">
        <v>0.1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24"/>
      <c r="DG54" s="27"/>
      <c r="DH54" s="27"/>
    </row>
    <row r="55" spans="1:112" ht="48" customHeight="1">
      <c r="A55" s="103" t="s">
        <v>135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96" t="s">
        <v>134</v>
      </c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8"/>
      <c r="BT55" s="99">
        <f t="shared" si="0"/>
        <v>723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22">
        <f t="shared" si="1"/>
        <v>723</v>
      </c>
      <c r="CM55" s="141">
        <v>0.1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24"/>
      <c r="DG55" s="27"/>
      <c r="DH55" s="27"/>
    </row>
    <row r="56" spans="1:112" ht="35.25" customHeight="1">
      <c r="A56" s="103" t="s">
        <v>136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44" t="s">
        <v>66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99">
        <f t="shared" si="0"/>
        <v>578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2">
        <f t="shared" si="1"/>
        <v>578</v>
      </c>
      <c r="CM56" s="141">
        <v>0.08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24"/>
      <c r="DG56" s="27"/>
      <c r="DH56" s="27"/>
    </row>
    <row r="57" spans="1:112" ht="15.75" customHeight="1">
      <c r="A57" s="89" t="s">
        <v>137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7"/>
      <c r="DF57" s="16"/>
      <c r="DG57" s="27"/>
      <c r="DH57" s="27"/>
    </row>
    <row r="58" spans="1:112" ht="15.75" customHeight="1">
      <c r="A58" s="120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116" t="s">
        <v>37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16">
        <f>ROUND(CM58*$A$1*12,0)</f>
        <v>16329</v>
      </c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8"/>
      <c r="CL58" s="117">
        <f>ROUND(BT58/12*12,0)</f>
        <v>16329</v>
      </c>
      <c r="CM58" s="119">
        <v>2.26</v>
      </c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8"/>
      <c r="DF58" s="16"/>
      <c r="DG58" s="27"/>
      <c r="DH58" s="27"/>
    </row>
    <row r="59" spans="1:112" ht="48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140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5"/>
      <c r="BT59" s="113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5"/>
      <c r="CL59" s="118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5"/>
      <c r="DF59" s="16">
        <f>BT58/12/31*8</f>
        <v>351.16129032258067</v>
      </c>
      <c r="DG59" s="27"/>
      <c r="DH59" s="39">
        <f>CM58</f>
        <v>2.26</v>
      </c>
    </row>
    <row r="60" spans="1:112" ht="33.75" customHeight="1">
      <c r="A60" s="89" t="s">
        <v>125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6"/>
      <c r="DG60" s="27"/>
      <c r="DH60" s="27"/>
    </row>
    <row r="61" spans="1:112" ht="15.75" customHeight="1">
      <c r="A61" s="111" t="s">
        <v>123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2" t="s">
        <v>36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650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650</v>
      </c>
      <c r="CM61" s="119">
        <v>0.09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41"/>
      <c r="DG61" s="27"/>
      <c r="DH61" s="27"/>
    </row>
    <row r="62" spans="1:112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3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13.978494623655914</v>
      </c>
      <c r="DG62" s="27"/>
      <c r="DH62" s="27"/>
    </row>
    <row r="63" spans="1:112" ht="15.75" customHeight="1">
      <c r="A63" s="120" t="s">
        <v>124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434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434</v>
      </c>
      <c r="CM63" s="119">
        <v>0.06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39">
        <f>CM61+CM63</f>
        <v>0.15</v>
      </c>
    </row>
    <row r="64" spans="1:112" ht="30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5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9.333333333333332</v>
      </c>
      <c r="DG64" s="27"/>
      <c r="DH64" s="27"/>
    </row>
    <row r="65" spans="1:112" ht="15.75" customHeight="1">
      <c r="A65" s="89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16"/>
      <c r="DG65" s="27"/>
      <c r="DH65" s="27"/>
    </row>
    <row r="66" spans="1:112" ht="15.75" customHeight="1">
      <c r="A66" s="111" t="s">
        <v>146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108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10838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10838</v>
      </c>
      <c r="CM66" s="119">
        <v>1.5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/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233.0752688172043</v>
      </c>
      <c r="DG67" s="27"/>
      <c r="DH67" s="39">
        <f>CM66</f>
        <v>1.5</v>
      </c>
    </row>
    <row r="68" spans="1:112" ht="15.75" customHeight="1">
      <c r="A68" s="89" t="s">
        <v>140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7"/>
      <c r="DF68" s="16"/>
      <c r="DG68" s="27"/>
      <c r="DH68" s="39">
        <f>CM69</f>
        <v>1.26</v>
      </c>
    </row>
    <row r="69" spans="1:112" ht="28.5" customHeight="1">
      <c r="A69" s="103" t="s">
        <v>140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99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  <c r="BT69" s="99">
        <f>ROUND(CM69*$A$1*12,0)</f>
        <v>9104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5">
        <f>ROUND(BT69/12*12,0)</f>
        <v>9104</v>
      </c>
      <c r="CM69" s="108">
        <v>1.26</v>
      </c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6">
        <f>BT69/12/30*8</f>
        <v>202.3111111111111</v>
      </c>
      <c r="DG69" s="27"/>
      <c r="DH69" s="39">
        <f>DH25+DH31+DH41+DH59+DH63+DH67+DH68</f>
        <v>12.16</v>
      </c>
    </row>
    <row r="70" spans="1:112" ht="15.75" customHeight="1" hidden="1">
      <c r="A70" s="89" t="s">
        <v>68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8"/>
      <c r="DF70" s="16"/>
      <c r="DG70" s="29"/>
      <c r="DH70" s="29"/>
    </row>
    <row r="71" spans="1:112" ht="31.5" customHeight="1" hidden="1">
      <c r="A71" s="96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8"/>
      <c r="AS71" s="99" t="s">
        <v>37</v>
      </c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1"/>
      <c r="BT71" s="99">
        <f>ROUND(A1*CM71*12,0)</f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1"/>
      <c r="CL71" s="15">
        <f>BT71</f>
        <v>0</v>
      </c>
      <c r="CM71" s="108">
        <v>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10"/>
      <c r="DF71" s="16"/>
      <c r="DG71" s="29"/>
      <c r="DH71" s="29"/>
    </row>
    <row r="72" spans="1:112" ht="30.75" customHeight="1" hidden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8"/>
      <c r="AS72" s="99" t="s">
        <v>37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  <c r="BT72" s="99">
        <f>ROUND(A1*CN72*12,0)</f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1"/>
      <c r="CL72" s="15">
        <f>BT72</f>
        <v>0</v>
      </c>
      <c r="CM72" s="43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16"/>
      <c r="DG72" s="29"/>
      <c r="DH72" s="29"/>
    </row>
    <row r="73" spans="1:112" ht="15.75" customHeight="1" hidden="1">
      <c r="A73" s="96" t="s">
        <v>69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8"/>
      <c r="AS73" s="9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1"/>
      <c r="BT73" s="99">
        <f>BT71+BT72</f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1"/>
      <c r="CL73" s="15">
        <f>CL71+CL72</f>
        <v>0</v>
      </c>
      <c r="CM73" s="43"/>
      <c r="CN73" s="102">
        <f>CM71+CN72</f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16"/>
      <c r="DG73" s="29"/>
      <c r="DH73" s="39">
        <f>CM71+CN72</f>
        <v>0</v>
      </c>
    </row>
    <row r="74" spans="1:112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8"/>
      <c r="DF74" s="16"/>
      <c r="DG74" s="27"/>
      <c r="DH74" s="27"/>
    </row>
    <row r="75" spans="1:112" ht="15.75" customHeight="1">
      <c r="A75" s="89" t="s">
        <v>51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92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87863</v>
      </c>
      <c r="CM75" s="93">
        <f>CM24+CM26+CM28+CM31+CM33+CM35+CM37+CM40+CM42+CM44+CM49+CM50+CM51+CM52+CM53+CM54+CM55+CM56+CM58+CM61+CM63+CM66+CM69</f>
        <v>12.159999999999998</v>
      </c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81" spans="1:112" ht="12.75">
      <c r="A81" s="1">
        <v>4738.5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28"/>
      <c r="DG81" s="37"/>
      <c r="DH81" s="37"/>
    </row>
  </sheetData>
  <sheetProtection/>
  <mergeCells count="162"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159"/>
  <sheetViews>
    <sheetView zoomScalePageLayoutView="0" workbookViewId="0" topLeftCell="A62">
      <selection activeCell="AZ88" sqref="AY88:DE88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1144.2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9" t="s">
        <v>105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90" t="s">
        <v>5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9" t="s">
        <v>106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103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104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202</v>
      </c>
      <c r="CP11" s="186"/>
      <c r="CQ11" s="186"/>
      <c r="CR11" s="186"/>
      <c r="CS11" s="186"/>
      <c r="CT11" s="186"/>
      <c r="CU11" s="187" t="s">
        <v>102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149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83" t="s">
        <v>112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107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89" t="s">
        <v>111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8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6" t="s">
        <v>143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16">
        <f>ROUND(CM24*$A$1*12,0)</f>
        <v>10160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10160</v>
      </c>
      <c r="CM24" s="119">
        <v>0.74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36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/>
      <c r="DG25" s="27"/>
      <c r="DH25" s="39">
        <f>CM24+CM26+CM28</f>
        <v>1.08</v>
      </c>
    </row>
    <row r="26" spans="1:112" ht="36" customHeight="1">
      <c r="A26" s="120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12" t="s">
        <v>145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16">
        <f>ROUND(CM26*$A$1*12,0)</f>
        <v>4256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4256</v>
      </c>
      <c r="CM26" s="119">
        <v>0.31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61"/>
      <c r="DG26" s="27"/>
      <c r="DH26" s="39"/>
    </row>
    <row r="27" spans="1:112" ht="36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61"/>
      <c r="DG27" s="27"/>
      <c r="DH27" s="39"/>
    </row>
    <row r="28" spans="1:112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72" t="s">
        <v>36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16">
        <f>ROUND(CM28*$A$1*12,0)</f>
        <v>412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117">
        <f>ROUND(BT28/12*12,0)</f>
        <v>412</v>
      </c>
      <c r="CM28" s="119">
        <v>0.03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6"/>
      <c r="DG28" s="27"/>
      <c r="DH28" s="27"/>
    </row>
    <row r="29" spans="1:112" ht="48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64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118"/>
      <c r="CM29" s="177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6">
        <f>BT28/12/31*8</f>
        <v>8.860215053763442</v>
      </c>
      <c r="DG29" s="27"/>
      <c r="DH29" s="27"/>
    </row>
    <row r="30" spans="1:112" ht="15.75" customHeight="1">
      <c r="A30" s="89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"/>
      <c r="DG30" s="27"/>
      <c r="DH30" s="27"/>
    </row>
    <row r="31" spans="1:112" ht="15.75" customHeight="1">
      <c r="A31" s="111" t="s">
        <v>115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6" t="s">
        <v>108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9"/>
      <c r="BT31" s="116">
        <f>ROUND(CM31*$A$1*12,0)</f>
        <v>8376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8"/>
      <c r="CL31" s="117">
        <f>ROUND(BT31/12*12,0)</f>
        <v>8376</v>
      </c>
      <c r="CM31" s="119">
        <v>0.61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61"/>
      <c r="DG31" s="27"/>
      <c r="DH31" s="39">
        <f>CM31+CM33+CM35+CM37</f>
        <v>2.68</v>
      </c>
    </row>
    <row r="32" spans="1:112" ht="15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13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8"/>
      <c r="CM32" s="128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F32" s="56"/>
      <c r="DG32" s="27"/>
      <c r="DH32" s="27"/>
    </row>
    <row r="33" spans="1:112" ht="15.75" customHeight="1">
      <c r="A33" s="111" t="s">
        <v>116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6" t="s">
        <v>36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16">
        <f>ROUND(CM33*$A$1*12,0)</f>
        <v>9886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17">
        <f>ROUND(BT33/12*12,0)</f>
        <v>9886</v>
      </c>
      <c r="CM33" s="119">
        <v>0.72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/>
      <c r="DG33" s="27"/>
      <c r="DH33" s="27"/>
    </row>
    <row r="34" spans="1:112" ht="4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40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64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6"/>
      <c r="CL34" s="118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6">
        <f>BT33/12/31*8</f>
        <v>212.60215053763443</v>
      </c>
      <c r="DG34" s="27"/>
      <c r="DH34" s="27"/>
    </row>
    <row r="35" spans="1:112" ht="15.75" customHeight="1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6" t="s">
        <v>108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9"/>
      <c r="BT35" s="116">
        <f>ROUND(CM35*$A$1*12,0)</f>
        <v>3433</v>
      </c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8"/>
      <c r="CL35" s="117">
        <f>ROUND(BT35/12*12,0)</f>
        <v>3433</v>
      </c>
      <c r="CM35" s="119">
        <v>0.25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/>
      <c r="DG35" s="27"/>
      <c r="DH35" s="27"/>
    </row>
    <row r="36" spans="1:112" ht="4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40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18"/>
      <c r="CM36" s="128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  <c r="DF36" s="16">
        <f>BT35/12/31*8</f>
        <v>73.82795698924731</v>
      </c>
      <c r="DG36" s="27"/>
      <c r="DH36" s="27"/>
    </row>
    <row r="37" spans="1:112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 t="s">
        <v>120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8"/>
      <c r="BT37" s="116">
        <f>ROUND(CM37*$A$1*12,0)</f>
        <v>15103</v>
      </c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117">
        <f>ROUND(BT37/12*12,0)</f>
        <v>15103</v>
      </c>
      <c r="CM37" s="119">
        <v>1.1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5"/>
      <c r="BT38" s="113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8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  <c r="DF38" s="16">
        <v>0.04</v>
      </c>
      <c r="DG38" s="27"/>
      <c r="DH38" s="27"/>
    </row>
    <row r="39" spans="1:112" ht="36" customHeight="1">
      <c r="A39" s="89" t="s">
        <v>122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16"/>
      <c r="DG39" s="27"/>
      <c r="DH39" s="27"/>
    </row>
    <row r="40" spans="1:112" ht="15.75" customHeight="1">
      <c r="A40" s="111" t="s">
        <v>40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6" t="s">
        <v>117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16">
        <f>ROUND(CM40*$A$1*12,0)</f>
        <v>19085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19085</v>
      </c>
      <c r="CM40" s="119">
        <v>1.39</v>
      </c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41"/>
      <c r="DG40" s="27"/>
      <c r="DH40" s="27"/>
    </row>
    <row r="41" spans="1:112" ht="53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40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410.4301075268817</v>
      </c>
      <c r="DG41" s="27"/>
      <c r="DH41" s="39">
        <f>CM40+CM42+CM44+CM49+CM50+CM51+CM52+CM53+CM54+CM55+CM56</f>
        <v>3.23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6">
        <f>ROUND(CM42*$A$1*12,0)</f>
        <v>6865</v>
      </c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7">
        <f>ROUND(BT42/12*12,0)</f>
        <v>6865</v>
      </c>
      <c r="CM42" s="119">
        <v>0.5</v>
      </c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  <c r="DF42" s="16"/>
      <c r="DG42" s="27"/>
      <c r="DH42" s="39"/>
    </row>
    <row r="43" spans="1:112" ht="43.5" customHeight="1">
      <c r="A43" s="103" t="s">
        <v>119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48" t="s">
        <v>37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18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5"/>
      <c r="DF43" s="16"/>
      <c r="DG43" s="27"/>
      <c r="DH43" s="39"/>
    </row>
    <row r="44" spans="1:112" ht="15.75" customHeight="1">
      <c r="A44" s="111" t="s">
        <v>118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2" t="s">
        <v>117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2"/>
      <c r="BT44" s="116">
        <f>ROUND(CM44*$A$1*12,0)</f>
        <v>6865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117">
        <f>ROUND(BT44/12*12,0)</f>
        <v>6865</v>
      </c>
      <c r="CM44" s="119">
        <v>0.5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147">
        <f>BT44/12/31*8</f>
        <v>147.63440860215056</v>
      </c>
      <c r="DG44" s="27"/>
      <c r="DH44" s="27"/>
    </row>
    <row r="45" spans="1:112" ht="15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9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1"/>
      <c r="CL45" s="162"/>
      <c r="CM45" s="159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1"/>
      <c r="DF45" s="147"/>
      <c r="DG45" s="27"/>
      <c r="DH45" s="27"/>
    </row>
    <row r="46" spans="1:112" ht="1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62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 customHeight="1" hidden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3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162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6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163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5"/>
      <c r="DF48" s="147"/>
      <c r="DG48" s="27"/>
      <c r="DH48" s="27"/>
    </row>
    <row r="49" spans="1:112" ht="49.5" customHeight="1">
      <c r="A49" s="111" t="s">
        <v>127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44" t="s">
        <v>128</v>
      </c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9">
        <f aca="true" t="shared" si="0" ref="BT49:BT56">ROUND(CM49*$A$1*12,0)</f>
        <v>1373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22">
        <f aca="true" t="shared" si="1" ref="CL49:CL56">ROUND(BT49/12*12,0)</f>
        <v>1373</v>
      </c>
      <c r="CM49" s="141">
        <v>0.1</v>
      </c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  <c r="DF49" s="24">
        <f>BT49/12/31*8</f>
        <v>29.526881720430108</v>
      </c>
      <c r="DG49" s="27"/>
      <c r="DH49" s="27"/>
    </row>
    <row r="50" spans="1:112" ht="46.5" customHeight="1">
      <c r="A50" s="103" t="s">
        <v>129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44" t="s">
        <v>36</v>
      </c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99">
        <f t="shared" si="0"/>
        <v>3295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 t="shared" si="1"/>
        <v>3295</v>
      </c>
      <c r="CM50" s="141">
        <v>0.24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24"/>
      <c r="DG50" s="27"/>
      <c r="DH50" s="27"/>
    </row>
    <row r="51" spans="1:112" ht="35.25" customHeight="1">
      <c r="A51" s="103" t="s">
        <v>130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44" t="s">
        <v>117</v>
      </c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99">
        <f t="shared" si="0"/>
        <v>1373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 t="shared" si="1"/>
        <v>1373</v>
      </c>
      <c r="CM51" s="141">
        <v>0.1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24"/>
      <c r="DG51" s="27"/>
      <c r="DH51" s="27"/>
    </row>
    <row r="52" spans="1:112" ht="35.25" customHeight="1">
      <c r="A52" s="103" t="s">
        <v>131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44" t="s">
        <v>36</v>
      </c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99">
        <f t="shared" si="0"/>
        <v>1373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 t="shared" si="1"/>
        <v>1373</v>
      </c>
      <c r="CM52" s="141">
        <v>0.1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24"/>
      <c r="DG52" s="27"/>
      <c r="DH52" s="27"/>
    </row>
    <row r="53" spans="1:112" ht="49.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44" t="s">
        <v>117</v>
      </c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99">
        <f t="shared" si="0"/>
        <v>275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22">
        <f t="shared" si="1"/>
        <v>275</v>
      </c>
      <c r="CM53" s="141">
        <v>0.02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24"/>
      <c r="DG53" s="27"/>
      <c r="DH53" s="27"/>
    </row>
    <row r="54" spans="1:112" ht="35.25" customHeight="1">
      <c r="A54" s="103" t="s">
        <v>133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96" t="s">
        <v>134</v>
      </c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99">
        <f t="shared" si="0"/>
        <v>1373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22">
        <f t="shared" si="1"/>
        <v>1373</v>
      </c>
      <c r="CM54" s="141">
        <v>0.1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24"/>
      <c r="DG54" s="27"/>
      <c r="DH54" s="27"/>
    </row>
    <row r="55" spans="1:112" ht="48" customHeight="1">
      <c r="A55" s="103" t="s">
        <v>135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96" t="s">
        <v>134</v>
      </c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8"/>
      <c r="BT55" s="99">
        <f t="shared" si="0"/>
        <v>1373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22">
        <f t="shared" si="1"/>
        <v>1373</v>
      </c>
      <c r="CM55" s="141">
        <v>0.1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24"/>
      <c r="DG55" s="27"/>
      <c r="DH55" s="27"/>
    </row>
    <row r="56" spans="1:112" ht="35.25" customHeight="1">
      <c r="A56" s="103" t="s">
        <v>136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44" t="s">
        <v>66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99">
        <f t="shared" si="0"/>
        <v>1098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2">
        <f t="shared" si="1"/>
        <v>1098</v>
      </c>
      <c r="CM56" s="141">
        <v>0.08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24"/>
      <c r="DG56" s="27"/>
      <c r="DH56" s="27"/>
    </row>
    <row r="57" spans="1:112" ht="15.75" customHeight="1">
      <c r="A57" s="89" t="s">
        <v>137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7"/>
      <c r="DF57" s="16"/>
      <c r="DG57" s="27"/>
      <c r="DH57" s="27"/>
    </row>
    <row r="58" spans="1:112" ht="15.75" customHeight="1">
      <c r="A58" s="120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116" t="s">
        <v>37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16">
        <f>ROUND(CM58*$A$1*12,0)</f>
        <v>31031</v>
      </c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8"/>
      <c r="CL58" s="117">
        <f>ROUND(BT58/12*12,0)</f>
        <v>31031</v>
      </c>
      <c r="CM58" s="119">
        <v>2.26</v>
      </c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8"/>
      <c r="DF58" s="16"/>
      <c r="DG58" s="27"/>
      <c r="DH58" s="27"/>
    </row>
    <row r="59" spans="1:112" ht="48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140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5"/>
      <c r="BT59" s="113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5"/>
      <c r="CL59" s="118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5"/>
      <c r="DF59" s="16">
        <f>BT58/12/31*8</f>
        <v>667.3333333333333</v>
      </c>
      <c r="DG59" s="27"/>
      <c r="DH59" s="39">
        <f>CM58</f>
        <v>2.26</v>
      </c>
    </row>
    <row r="60" spans="1:112" ht="33.75" customHeight="1">
      <c r="A60" s="89" t="s">
        <v>125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6"/>
      <c r="DG60" s="27"/>
      <c r="DH60" s="27"/>
    </row>
    <row r="61" spans="1:112" ht="15.75" customHeight="1">
      <c r="A61" s="111" t="s">
        <v>123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2" t="s">
        <v>36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1236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1236</v>
      </c>
      <c r="CM61" s="119">
        <v>0.09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41"/>
      <c r="DG61" s="27"/>
      <c r="DH61" s="27"/>
    </row>
    <row r="62" spans="1:112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3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26.580645161290324</v>
      </c>
      <c r="DG62" s="27"/>
      <c r="DH62" s="27"/>
    </row>
    <row r="63" spans="1:112" ht="15.75" customHeight="1">
      <c r="A63" s="120" t="s">
        <v>124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824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824</v>
      </c>
      <c r="CM63" s="119">
        <v>0.06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39">
        <f>CM61+CM63</f>
        <v>0.15</v>
      </c>
    </row>
    <row r="64" spans="1:112" ht="30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5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17.720430107526884</v>
      </c>
      <c r="DG64" s="27"/>
      <c r="DH64" s="27"/>
    </row>
    <row r="65" spans="1:112" ht="15.75" customHeight="1">
      <c r="A65" s="89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16"/>
      <c r="DG65" s="27"/>
      <c r="DH65" s="27"/>
    </row>
    <row r="66" spans="1:112" ht="15.75" customHeight="1">
      <c r="A66" s="111" t="s">
        <v>146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108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20596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20596</v>
      </c>
      <c r="CM66" s="119">
        <v>1.5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/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442.92473118279565</v>
      </c>
      <c r="DG67" s="27"/>
      <c r="DH67" s="39">
        <f>CM66</f>
        <v>1.5</v>
      </c>
    </row>
    <row r="68" spans="1:112" ht="15.75" customHeight="1">
      <c r="A68" s="89" t="s">
        <v>140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7"/>
      <c r="DF68" s="16"/>
      <c r="DG68" s="27"/>
      <c r="DH68" s="39">
        <f>CM69</f>
        <v>1.26</v>
      </c>
    </row>
    <row r="69" spans="1:112" ht="28.5" customHeight="1">
      <c r="A69" s="103" t="s">
        <v>140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99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  <c r="BT69" s="99">
        <f>ROUND(CM69*$A$1*12,0)</f>
        <v>17300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5">
        <f>ROUND(BT69/12*12,0)</f>
        <v>17300</v>
      </c>
      <c r="CM69" s="108">
        <v>1.26</v>
      </c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6">
        <f>BT69/12/30*8</f>
        <v>384.44444444444446</v>
      </c>
      <c r="DG69" s="27"/>
      <c r="DH69" s="39">
        <f>DH25+DH31+DH41+DH59+DH63+DH67+DH68</f>
        <v>12.16</v>
      </c>
    </row>
    <row r="70" spans="1:112" ht="15.75" customHeight="1" hidden="1">
      <c r="A70" s="89" t="s">
        <v>68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8"/>
      <c r="DF70" s="16"/>
      <c r="DG70" s="29"/>
      <c r="DH70" s="29"/>
    </row>
    <row r="71" spans="1:112" ht="31.5" customHeight="1" hidden="1">
      <c r="A71" s="96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8"/>
      <c r="AS71" s="99" t="s">
        <v>37</v>
      </c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1"/>
      <c r="BT71" s="99">
        <f>ROUND(A1*CM71*12,0)</f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1"/>
      <c r="CL71" s="15">
        <f>BT71</f>
        <v>0</v>
      </c>
      <c r="CM71" s="108">
        <v>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10"/>
      <c r="DF71" s="16"/>
      <c r="DG71" s="29"/>
      <c r="DH71" s="29"/>
    </row>
    <row r="72" spans="1:112" ht="30.75" customHeight="1" hidden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8"/>
      <c r="AS72" s="99" t="s">
        <v>37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  <c r="BT72" s="99">
        <f>ROUND(A1*CN72*12,0)</f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1"/>
      <c r="CL72" s="15">
        <f>BT72</f>
        <v>0</v>
      </c>
      <c r="CM72" s="43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16"/>
      <c r="DG72" s="29"/>
      <c r="DH72" s="29"/>
    </row>
    <row r="73" spans="1:112" ht="15.75" customHeight="1" hidden="1">
      <c r="A73" s="96" t="s">
        <v>69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8"/>
      <c r="AS73" s="9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1"/>
      <c r="BT73" s="99">
        <f>BT71+BT72</f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1"/>
      <c r="CL73" s="15">
        <f>CL71+CL72</f>
        <v>0</v>
      </c>
      <c r="CM73" s="43"/>
      <c r="CN73" s="102">
        <f>CM71+CN72</f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16"/>
      <c r="DG73" s="29"/>
      <c r="DH73" s="39">
        <f>CM71+CN72</f>
        <v>0</v>
      </c>
    </row>
    <row r="74" spans="1:112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8"/>
      <c r="DF74" s="16"/>
      <c r="DG74" s="27"/>
      <c r="DH74" s="27"/>
    </row>
    <row r="75" spans="1:112" ht="15.75" customHeight="1">
      <c r="A75" s="89" t="s">
        <v>51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92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166961</v>
      </c>
      <c r="CM75" s="93">
        <f>CM24+CM26+CM28+CM31+CM33+CM35+CM37+CM40+CM42+CM44+CM49+CM50+CM51+CM52+CM53+CM54+CM55+CM56+CM58+CM61+CM63+CM66+CM69</f>
        <v>12.159999999999998</v>
      </c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79" spans="1:113" s="36" customFormat="1" ht="12.75">
      <c r="A79" s="1">
        <v>1391.8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28"/>
      <c r="DG79" s="37"/>
      <c r="DH79" s="37"/>
      <c r="DI79"/>
    </row>
    <row r="80" spans="1:113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6"/>
      <c r="DG80" s="67"/>
      <c r="DH80" s="67"/>
      <c r="DI80" s="36"/>
    </row>
    <row r="81" spans="1:113" ht="15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68"/>
      <c r="DG81" s="69"/>
      <c r="DH81" s="69"/>
      <c r="DI81" s="36"/>
    </row>
    <row r="82" spans="1:113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68"/>
      <c r="DG82" s="69"/>
      <c r="DH82" s="69"/>
      <c r="DI82" s="36"/>
    </row>
    <row r="83" spans="1:113" ht="12.7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1"/>
      <c r="DE83" s="191"/>
      <c r="DF83" s="71"/>
      <c r="DG83" s="72"/>
      <c r="DH83" s="72"/>
      <c r="DI83" s="36"/>
    </row>
    <row r="84" spans="1:113" ht="15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P84" s="184"/>
      <c r="CQ84" s="184"/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4"/>
      <c r="DE84" s="184"/>
      <c r="DF84" s="68"/>
      <c r="DG84" s="69"/>
      <c r="DH84" s="69"/>
      <c r="DI84" s="36"/>
    </row>
    <row r="85" spans="1:113" ht="12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71"/>
      <c r="DG85" s="72"/>
      <c r="DH85" s="72"/>
      <c r="DI85" s="36"/>
    </row>
    <row r="86" spans="1:113" ht="15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68"/>
      <c r="DG86" s="69"/>
      <c r="DH86" s="69"/>
      <c r="DI86" s="36"/>
    </row>
    <row r="87" spans="1:113" ht="12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71"/>
      <c r="DG87" s="72"/>
      <c r="DH87" s="72"/>
      <c r="DI87" s="36"/>
    </row>
    <row r="88" spans="1:113" ht="15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68"/>
      <c r="DG88" s="69"/>
      <c r="DH88" s="69"/>
      <c r="DI88" s="36"/>
    </row>
    <row r="89" spans="1:113" ht="12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71"/>
      <c r="DG89" s="72"/>
      <c r="DH89" s="72"/>
      <c r="DI89" s="36"/>
    </row>
    <row r="90" spans="1:113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93"/>
      <c r="BI90" s="193"/>
      <c r="BJ90" s="193"/>
      <c r="BK90" s="193"/>
      <c r="BL90" s="193"/>
      <c r="BM90" s="11"/>
      <c r="BN90" s="11"/>
      <c r="BO90" s="11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94"/>
      <c r="CP90" s="194"/>
      <c r="CQ90" s="194"/>
      <c r="CR90" s="194"/>
      <c r="CS90" s="194"/>
      <c r="CT90" s="194"/>
      <c r="CU90" s="195"/>
      <c r="CV90" s="195"/>
      <c r="CW90" s="195"/>
      <c r="CX90" s="11"/>
      <c r="CY90" s="11"/>
      <c r="CZ90" s="11"/>
      <c r="DA90" s="11"/>
      <c r="DB90" s="11"/>
      <c r="DC90" s="11"/>
      <c r="DD90" s="11"/>
      <c r="DE90" s="11"/>
      <c r="DF90" s="68"/>
      <c r="DG90" s="69"/>
      <c r="DH90" s="69"/>
      <c r="DI90" s="36"/>
    </row>
    <row r="91" spans="1:113" ht="12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1"/>
      <c r="DG91" s="72"/>
      <c r="DH91" s="72"/>
      <c r="DI91" s="36"/>
    </row>
    <row r="92" spans="1:113" ht="15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68"/>
      <c r="DG92" s="69"/>
      <c r="DH92" s="69"/>
      <c r="DI92" s="36"/>
    </row>
    <row r="93" spans="1:113" ht="15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68"/>
      <c r="DG93" s="69"/>
      <c r="DH93" s="69"/>
      <c r="DI93" s="36"/>
    </row>
    <row r="94" spans="1:113" ht="16.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73"/>
      <c r="DG94" s="69"/>
      <c r="DH94" s="69"/>
      <c r="DI94" s="36"/>
    </row>
    <row r="95" spans="1:113" ht="16.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73"/>
      <c r="DG95" s="69"/>
      <c r="DH95" s="69"/>
      <c r="DI95" s="36"/>
    </row>
    <row r="96" spans="1:113" ht="16.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  <c r="CD96" s="196"/>
      <c r="CE96" s="196"/>
      <c r="CF96" s="196"/>
      <c r="CG96" s="196"/>
      <c r="CH96" s="196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96"/>
      <c r="CU96" s="196"/>
      <c r="CV96" s="196"/>
      <c r="CW96" s="196"/>
      <c r="CX96" s="196"/>
      <c r="CY96" s="196"/>
      <c r="CZ96" s="196"/>
      <c r="DA96" s="196"/>
      <c r="DB96" s="196"/>
      <c r="DC96" s="196"/>
      <c r="DD96" s="196"/>
      <c r="DE96" s="196"/>
      <c r="DF96" s="73"/>
      <c r="DG96" s="69"/>
      <c r="DH96" s="69"/>
      <c r="DI96" s="36"/>
    </row>
    <row r="97" spans="1:113" ht="16.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  <c r="CD97" s="196"/>
      <c r="CE97" s="196"/>
      <c r="CF97" s="196"/>
      <c r="CG97" s="196"/>
      <c r="CH97" s="196"/>
      <c r="CI97" s="196"/>
      <c r="CJ97" s="196"/>
      <c r="CK97" s="196"/>
      <c r="CL97" s="196"/>
      <c r="CM97" s="196"/>
      <c r="CN97" s="196"/>
      <c r="CO97" s="196"/>
      <c r="CP97" s="196"/>
      <c r="CQ97" s="196"/>
      <c r="CR97" s="196"/>
      <c r="CS97" s="196"/>
      <c r="CT97" s="196"/>
      <c r="CU97" s="196"/>
      <c r="CV97" s="196"/>
      <c r="CW97" s="196"/>
      <c r="CX97" s="196"/>
      <c r="CY97" s="196"/>
      <c r="CZ97" s="196"/>
      <c r="DA97" s="196"/>
      <c r="DB97" s="196"/>
      <c r="DC97" s="196"/>
      <c r="DD97" s="196"/>
      <c r="DE97" s="196"/>
      <c r="DF97" s="73"/>
      <c r="DG97" s="69"/>
      <c r="DH97" s="69"/>
      <c r="DI97" s="36"/>
    </row>
    <row r="98" spans="1:113" ht="15.75">
      <c r="A98" s="11"/>
      <c r="B98" s="11"/>
      <c r="C98" s="11"/>
      <c r="D98" s="11"/>
      <c r="E98" s="11"/>
      <c r="F98" s="11"/>
      <c r="G98" s="183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4"/>
      <c r="DE98" s="184"/>
      <c r="DF98" s="68"/>
      <c r="DG98" s="69"/>
      <c r="DH98" s="69"/>
      <c r="DI98" s="36"/>
    </row>
    <row r="99" spans="1:113" ht="15.75">
      <c r="A99" s="11"/>
      <c r="B99" s="11"/>
      <c r="C99" s="11"/>
      <c r="D99" s="11"/>
      <c r="E99" s="11"/>
      <c r="F99" s="11"/>
      <c r="G99" s="34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68"/>
      <c r="DG99" s="69"/>
      <c r="DH99" s="69"/>
      <c r="DI99" s="36"/>
    </row>
    <row r="100" spans="1:113" ht="15.75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74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75"/>
      <c r="DG100" s="69"/>
      <c r="DH100" s="69"/>
      <c r="DI100" s="36"/>
    </row>
    <row r="101" spans="1:113" ht="15.75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  <c r="CS101" s="198"/>
      <c r="CT101" s="198"/>
      <c r="CU101" s="198"/>
      <c r="CV101" s="198"/>
      <c r="CW101" s="198"/>
      <c r="CX101" s="198"/>
      <c r="CY101" s="198"/>
      <c r="CZ101" s="198"/>
      <c r="DA101" s="198"/>
      <c r="DB101" s="198"/>
      <c r="DC101" s="198"/>
      <c r="DD101" s="198"/>
      <c r="DE101" s="198"/>
      <c r="DF101" s="75"/>
      <c r="DG101" s="69"/>
      <c r="DH101" s="69"/>
      <c r="DI101" s="36"/>
    </row>
    <row r="102" spans="1:113" ht="15.75">
      <c r="A102" s="198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76"/>
      <c r="DG102" s="69"/>
      <c r="DH102" s="69"/>
      <c r="DI102" s="36"/>
    </row>
    <row r="103" spans="1:113" ht="15.7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200"/>
      <c r="CM103" s="201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76"/>
      <c r="DG103" s="69"/>
      <c r="DH103" s="69"/>
      <c r="DI103" s="36"/>
    </row>
    <row r="104" spans="1:113" ht="15.7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202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78"/>
      <c r="DG104" s="69"/>
      <c r="DH104" s="79"/>
      <c r="DI104" s="36"/>
    </row>
    <row r="105" spans="1:113" ht="15.7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173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200"/>
      <c r="CM105" s="201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78"/>
      <c r="DG105" s="69"/>
      <c r="DH105" s="79"/>
      <c r="DI105" s="36"/>
    </row>
    <row r="106" spans="1:113" ht="15.7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78"/>
      <c r="DG106" s="69"/>
      <c r="DH106" s="79"/>
      <c r="DI106" s="36"/>
    </row>
    <row r="107" spans="1:113" ht="15.7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200"/>
      <c r="CM107" s="201"/>
      <c r="CN107" s="201"/>
      <c r="CO107" s="201"/>
      <c r="CP107" s="201"/>
      <c r="CQ107" s="201"/>
      <c r="CR107" s="201"/>
      <c r="CS107" s="201"/>
      <c r="CT107" s="201"/>
      <c r="CU107" s="201"/>
      <c r="CV107" s="201"/>
      <c r="CW107" s="201"/>
      <c r="CX107" s="201"/>
      <c r="CY107" s="201"/>
      <c r="CZ107" s="201"/>
      <c r="DA107" s="201"/>
      <c r="DB107" s="201"/>
      <c r="DC107" s="201"/>
      <c r="DD107" s="201"/>
      <c r="DE107" s="201"/>
      <c r="DF107" s="76"/>
      <c r="DG107" s="69"/>
      <c r="DH107" s="69"/>
      <c r="DI107" s="36"/>
    </row>
    <row r="108" spans="1:113" ht="15.75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73"/>
      <c r="AT108" s="173"/>
      <c r="AU108" s="173"/>
      <c r="AV108" s="173"/>
      <c r="AW108" s="173"/>
      <c r="AX108" s="173"/>
      <c r="AY108" s="173"/>
      <c r="AZ108" s="173"/>
      <c r="BA108" s="173"/>
      <c r="BB108" s="173"/>
      <c r="BC108" s="173"/>
      <c r="BD108" s="173"/>
      <c r="BE108" s="173"/>
      <c r="BF108" s="173"/>
      <c r="BG108" s="173"/>
      <c r="BH108" s="173"/>
      <c r="BI108" s="173"/>
      <c r="BJ108" s="173"/>
      <c r="BK108" s="173"/>
      <c r="BL108" s="173"/>
      <c r="BM108" s="173"/>
      <c r="BN108" s="173"/>
      <c r="BO108" s="173"/>
      <c r="BP108" s="173"/>
      <c r="BQ108" s="173"/>
      <c r="BR108" s="173"/>
      <c r="BS108" s="173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201"/>
      <c r="CN108" s="201"/>
      <c r="CO108" s="201"/>
      <c r="CP108" s="201"/>
      <c r="CQ108" s="201"/>
      <c r="CR108" s="201"/>
      <c r="CS108" s="201"/>
      <c r="CT108" s="201"/>
      <c r="CU108" s="201"/>
      <c r="CV108" s="201"/>
      <c r="CW108" s="201"/>
      <c r="CX108" s="201"/>
      <c r="CY108" s="201"/>
      <c r="CZ108" s="201"/>
      <c r="DA108" s="201"/>
      <c r="DB108" s="201"/>
      <c r="DC108" s="201"/>
      <c r="DD108" s="201"/>
      <c r="DE108" s="201"/>
      <c r="DF108" s="76"/>
      <c r="DG108" s="69"/>
      <c r="DH108" s="69"/>
      <c r="DI108" s="36"/>
    </row>
    <row r="109" spans="1:113" ht="15.7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76"/>
      <c r="DG109" s="69"/>
      <c r="DH109" s="69"/>
      <c r="DI109" s="36"/>
    </row>
    <row r="110" spans="1:113" ht="15.7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3"/>
      <c r="BQ110" s="173"/>
      <c r="BR110" s="173"/>
      <c r="BS110" s="173"/>
      <c r="BT110" s="173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200"/>
      <c r="CM110" s="201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4"/>
      <c r="DE110" s="204"/>
      <c r="DF110" s="78"/>
      <c r="DG110" s="69"/>
      <c r="DH110" s="79"/>
      <c r="DI110" s="36"/>
    </row>
    <row r="111" spans="1:113" ht="15.75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202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160"/>
      <c r="CM111" s="204"/>
      <c r="CN111" s="204"/>
      <c r="CO111" s="204"/>
      <c r="CP111" s="204"/>
      <c r="CQ111" s="204"/>
      <c r="CR111" s="204"/>
      <c r="CS111" s="204"/>
      <c r="CT111" s="204"/>
      <c r="CU111" s="204"/>
      <c r="CV111" s="204"/>
      <c r="CW111" s="204"/>
      <c r="CX111" s="204"/>
      <c r="CY111" s="204"/>
      <c r="CZ111" s="204"/>
      <c r="DA111" s="204"/>
      <c r="DB111" s="204"/>
      <c r="DC111" s="204"/>
      <c r="DD111" s="204"/>
      <c r="DE111" s="204"/>
      <c r="DF111" s="80"/>
      <c r="DG111" s="69"/>
      <c r="DH111" s="69"/>
      <c r="DI111" s="36"/>
    </row>
    <row r="112" spans="1:113" ht="15.7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73"/>
      <c r="AT112" s="173"/>
      <c r="AU112" s="173"/>
      <c r="AV112" s="173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3"/>
      <c r="BQ112" s="173"/>
      <c r="BR112" s="173"/>
      <c r="BS112" s="173"/>
      <c r="BT112" s="173"/>
      <c r="BU112" s="173"/>
      <c r="BV112" s="173"/>
      <c r="BW112" s="173"/>
      <c r="BX112" s="173"/>
      <c r="BY112" s="173"/>
      <c r="BZ112" s="173"/>
      <c r="CA112" s="173"/>
      <c r="CB112" s="173"/>
      <c r="CC112" s="173"/>
      <c r="CD112" s="173"/>
      <c r="CE112" s="173"/>
      <c r="CF112" s="173"/>
      <c r="CG112" s="173"/>
      <c r="CH112" s="173"/>
      <c r="CI112" s="173"/>
      <c r="CJ112" s="173"/>
      <c r="CK112" s="173"/>
      <c r="CL112" s="200"/>
      <c r="CM112" s="201"/>
      <c r="CN112" s="204"/>
      <c r="CO112" s="204"/>
      <c r="CP112" s="204"/>
      <c r="CQ112" s="204"/>
      <c r="CR112" s="204"/>
      <c r="CS112" s="204"/>
      <c r="CT112" s="204"/>
      <c r="CU112" s="204"/>
      <c r="CV112" s="204"/>
      <c r="CW112" s="204"/>
      <c r="CX112" s="204"/>
      <c r="CY112" s="204"/>
      <c r="CZ112" s="204"/>
      <c r="DA112" s="204"/>
      <c r="DB112" s="204"/>
      <c r="DC112" s="204"/>
      <c r="DD112" s="204"/>
      <c r="DE112" s="204"/>
      <c r="DF112" s="76"/>
      <c r="DG112" s="69"/>
      <c r="DH112" s="69"/>
      <c r="DI112" s="36"/>
    </row>
    <row r="113" spans="1:113" ht="15.75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202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3"/>
      <c r="CH113" s="173"/>
      <c r="CI113" s="173"/>
      <c r="CJ113" s="173"/>
      <c r="CK113" s="173"/>
      <c r="CL113" s="160"/>
      <c r="CM113" s="204"/>
      <c r="CN113" s="204"/>
      <c r="CO113" s="204"/>
      <c r="CP113" s="204"/>
      <c r="CQ113" s="204"/>
      <c r="CR113" s="204"/>
      <c r="CS113" s="204"/>
      <c r="CT113" s="204"/>
      <c r="CU113" s="204"/>
      <c r="CV113" s="204"/>
      <c r="CW113" s="204"/>
      <c r="CX113" s="204"/>
      <c r="CY113" s="204"/>
      <c r="CZ113" s="204"/>
      <c r="DA113" s="204"/>
      <c r="DB113" s="204"/>
      <c r="DC113" s="204"/>
      <c r="DD113" s="204"/>
      <c r="DE113" s="204"/>
      <c r="DF113" s="76"/>
      <c r="DG113" s="69"/>
      <c r="DH113" s="69"/>
      <c r="DI113" s="36"/>
    </row>
    <row r="114" spans="1:113" ht="15.75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73"/>
      <c r="AT114" s="173"/>
      <c r="AU114" s="173"/>
      <c r="AV114" s="173"/>
      <c r="AW114" s="173"/>
      <c r="AX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200"/>
      <c r="CM114" s="201"/>
      <c r="CN114" s="204"/>
      <c r="CO114" s="204"/>
      <c r="CP114" s="204"/>
      <c r="CQ114" s="204"/>
      <c r="CR114" s="204"/>
      <c r="CS114" s="204"/>
      <c r="CT114" s="204"/>
      <c r="CU114" s="204"/>
      <c r="CV114" s="204"/>
      <c r="CW114" s="204"/>
      <c r="CX114" s="204"/>
      <c r="CY114" s="204"/>
      <c r="CZ114" s="204"/>
      <c r="DA114" s="204"/>
      <c r="DB114" s="204"/>
      <c r="DC114" s="204"/>
      <c r="DD114" s="204"/>
      <c r="DE114" s="204"/>
      <c r="DF114" s="76"/>
      <c r="DG114" s="69"/>
      <c r="DH114" s="69"/>
      <c r="DI114" s="36"/>
    </row>
    <row r="115" spans="1:113" ht="15.75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202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204"/>
      <c r="CN115" s="204"/>
      <c r="CO115" s="204"/>
      <c r="CP115" s="204"/>
      <c r="CQ115" s="204"/>
      <c r="CR115" s="204"/>
      <c r="CS115" s="204"/>
      <c r="CT115" s="204"/>
      <c r="CU115" s="204"/>
      <c r="CV115" s="204"/>
      <c r="CW115" s="204"/>
      <c r="CX115" s="204"/>
      <c r="CY115" s="204"/>
      <c r="CZ115" s="204"/>
      <c r="DA115" s="204"/>
      <c r="DB115" s="204"/>
      <c r="DC115" s="204"/>
      <c r="DD115" s="204"/>
      <c r="DE115" s="204"/>
      <c r="DF115" s="76"/>
      <c r="DG115" s="69"/>
      <c r="DH115" s="69"/>
      <c r="DI115" s="36"/>
    </row>
    <row r="116" spans="1:113" ht="15.75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7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73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200"/>
      <c r="CM116" s="201"/>
      <c r="CN116" s="204"/>
      <c r="CO116" s="204"/>
      <c r="CP116" s="204"/>
      <c r="CQ116" s="204"/>
      <c r="CR116" s="204"/>
      <c r="CS116" s="204"/>
      <c r="CT116" s="204"/>
      <c r="CU116" s="204"/>
      <c r="CV116" s="204"/>
      <c r="CW116" s="204"/>
      <c r="CX116" s="204"/>
      <c r="CY116" s="204"/>
      <c r="CZ116" s="204"/>
      <c r="DA116" s="204"/>
      <c r="DB116" s="204"/>
      <c r="DC116" s="204"/>
      <c r="DD116" s="204"/>
      <c r="DE116" s="204"/>
      <c r="DF116" s="76"/>
      <c r="DG116" s="69"/>
      <c r="DH116" s="69"/>
      <c r="DI116" s="36"/>
    </row>
    <row r="117" spans="1:113" ht="15.75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204"/>
      <c r="CN117" s="204"/>
      <c r="CO117" s="204"/>
      <c r="CP117" s="204"/>
      <c r="CQ117" s="204"/>
      <c r="CR117" s="204"/>
      <c r="CS117" s="204"/>
      <c r="CT117" s="204"/>
      <c r="CU117" s="204"/>
      <c r="CV117" s="204"/>
      <c r="CW117" s="204"/>
      <c r="CX117" s="204"/>
      <c r="CY117" s="204"/>
      <c r="CZ117" s="204"/>
      <c r="DA117" s="204"/>
      <c r="DB117" s="204"/>
      <c r="DC117" s="204"/>
      <c r="DD117" s="204"/>
      <c r="DE117" s="204"/>
      <c r="DF117" s="76"/>
      <c r="DG117" s="69"/>
      <c r="DH117" s="69"/>
      <c r="DI117" s="36"/>
    </row>
    <row r="118" spans="1:113" ht="15.75">
      <c r="A118" s="198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05"/>
      <c r="BO118" s="205"/>
      <c r="BP118" s="205"/>
      <c r="BQ118" s="205"/>
      <c r="BR118" s="205"/>
      <c r="BS118" s="205"/>
      <c r="BT118" s="205"/>
      <c r="BU118" s="205"/>
      <c r="BV118" s="205"/>
      <c r="BW118" s="205"/>
      <c r="BX118" s="205"/>
      <c r="BY118" s="205"/>
      <c r="BZ118" s="205"/>
      <c r="CA118" s="205"/>
      <c r="CB118" s="205"/>
      <c r="CC118" s="205"/>
      <c r="CD118" s="205"/>
      <c r="CE118" s="205"/>
      <c r="CF118" s="205"/>
      <c r="CG118" s="205"/>
      <c r="CH118" s="205"/>
      <c r="CI118" s="205"/>
      <c r="CJ118" s="205"/>
      <c r="CK118" s="205"/>
      <c r="CL118" s="205"/>
      <c r="CM118" s="205"/>
      <c r="CN118" s="205"/>
      <c r="CO118" s="205"/>
      <c r="CP118" s="205"/>
      <c r="CQ118" s="205"/>
      <c r="CR118" s="205"/>
      <c r="CS118" s="205"/>
      <c r="CT118" s="205"/>
      <c r="CU118" s="205"/>
      <c r="CV118" s="205"/>
      <c r="CW118" s="205"/>
      <c r="CX118" s="205"/>
      <c r="CY118" s="205"/>
      <c r="CZ118" s="205"/>
      <c r="DA118" s="205"/>
      <c r="DB118" s="205"/>
      <c r="DC118" s="205"/>
      <c r="DD118" s="205"/>
      <c r="DE118" s="205"/>
      <c r="DF118" s="76"/>
      <c r="DG118" s="69"/>
      <c r="DH118" s="69"/>
      <c r="DI118" s="36"/>
    </row>
    <row r="119" spans="1:113" ht="15.75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200"/>
      <c r="CM119" s="201"/>
      <c r="CN119" s="160"/>
      <c r="CO119" s="160"/>
      <c r="CP119" s="160"/>
      <c r="CQ119" s="160"/>
      <c r="CR119" s="160"/>
      <c r="CS119" s="160"/>
      <c r="CT119" s="160"/>
      <c r="CU119" s="160"/>
      <c r="CV119" s="160"/>
      <c r="CW119" s="160"/>
      <c r="CX119" s="160"/>
      <c r="CY119" s="160"/>
      <c r="CZ119" s="160"/>
      <c r="DA119" s="160"/>
      <c r="DB119" s="160"/>
      <c r="DC119" s="160"/>
      <c r="DD119" s="160"/>
      <c r="DE119" s="160"/>
      <c r="DF119" s="81"/>
      <c r="DG119" s="69"/>
      <c r="DH119" s="69"/>
      <c r="DI119" s="36"/>
    </row>
    <row r="120" spans="1:113" ht="15.75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202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160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76"/>
      <c r="DG120" s="69"/>
      <c r="DH120" s="79"/>
      <c r="DI120" s="36"/>
    </row>
    <row r="121" spans="1:113" ht="15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11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173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  <c r="CL121" s="200"/>
      <c r="CM121" s="201"/>
      <c r="CN121" s="160"/>
      <c r="CO121" s="160"/>
      <c r="CP121" s="160"/>
      <c r="CQ121" s="160"/>
      <c r="CR121" s="160"/>
      <c r="CS121" s="160"/>
      <c r="CT121" s="160"/>
      <c r="CU121" s="160"/>
      <c r="CV121" s="160"/>
      <c r="CW121" s="160"/>
      <c r="CX121" s="160"/>
      <c r="CY121" s="160"/>
      <c r="CZ121" s="160"/>
      <c r="DA121" s="160"/>
      <c r="DB121" s="160"/>
      <c r="DC121" s="160"/>
      <c r="DD121" s="160"/>
      <c r="DE121" s="160"/>
      <c r="DF121" s="76"/>
      <c r="DG121" s="69"/>
      <c r="DH121" s="79"/>
      <c r="DI121" s="36"/>
    </row>
    <row r="122" spans="1:113" ht="15.75">
      <c r="A122" s="199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3"/>
      <c r="BG122" s="203"/>
      <c r="BH122" s="203"/>
      <c r="BI122" s="203"/>
      <c r="BJ122" s="203"/>
      <c r="BK122" s="203"/>
      <c r="BL122" s="203"/>
      <c r="BM122" s="203"/>
      <c r="BN122" s="203"/>
      <c r="BO122" s="203"/>
      <c r="BP122" s="203"/>
      <c r="BQ122" s="203"/>
      <c r="BR122" s="203"/>
      <c r="BS122" s="203"/>
      <c r="BT122" s="160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  <c r="CL122" s="160"/>
      <c r="CM122" s="160"/>
      <c r="CN122" s="160"/>
      <c r="CO122" s="160"/>
      <c r="CP122" s="160"/>
      <c r="CQ122" s="160"/>
      <c r="CR122" s="160"/>
      <c r="CS122" s="160"/>
      <c r="CT122" s="160"/>
      <c r="CU122" s="160"/>
      <c r="CV122" s="160"/>
      <c r="CW122" s="160"/>
      <c r="CX122" s="160"/>
      <c r="CY122" s="160"/>
      <c r="CZ122" s="160"/>
      <c r="DA122" s="160"/>
      <c r="DB122" s="160"/>
      <c r="DC122" s="160"/>
      <c r="DD122" s="160"/>
      <c r="DE122" s="160"/>
      <c r="DF122" s="76"/>
      <c r="DG122" s="69"/>
      <c r="DH122" s="79"/>
      <c r="DI122" s="36"/>
    </row>
    <row r="123" spans="1:113" ht="15.75">
      <c r="A123" s="199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7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73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200"/>
      <c r="CM123" s="201"/>
      <c r="CN123" s="160"/>
      <c r="CO123" s="160"/>
      <c r="CP123" s="160"/>
      <c r="CQ123" s="160"/>
      <c r="CR123" s="160"/>
      <c r="CS123" s="160"/>
      <c r="CT123" s="160"/>
      <c r="CU123" s="160"/>
      <c r="CV123" s="160"/>
      <c r="CW123" s="160"/>
      <c r="CX123" s="160"/>
      <c r="CY123" s="160"/>
      <c r="CZ123" s="160"/>
      <c r="DA123" s="160"/>
      <c r="DB123" s="160"/>
      <c r="DC123" s="160"/>
      <c r="DD123" s="160"/>
      <c r="DE123" s="160"/>
      <c r="DF123" s="147"/>
      <c r="DG123" s="69"/>
      <c r="DH123" s="69"/>
      <c r="DI123" s="36"/>
    </row>
    <row r="124" spans="1:113" ht="15.75">
      <c r="A124" s="199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200"/>
      <c r="CM124" s="160"/>
      <c r="CN124" s="160"/>
      <c r="CO124" s="160"/>
      <c r="CP124" s="160"/>
      <c r="CQ124" s="160"/>
      <c r="CR124" s="160"/>
      <c r="CS124" s="160"/>
      <c r="CT124" s="160"/>
      <c r="CU124" s="160"/>
      <c r="CV124" s="160"/>
      <c r="CW124" s="160"/>
      <c r="CX124" s="160"/>
      <c r="CY124" s="160"/>
      <c r="CZ124" s="160"/>
      <c r="DA124" s="160"/>
      <c r="DB124" s="160"/>
      <c r="DC124" s="160"/>
      <c r="DD124" s="160"/>
      <c r="DE124" s="160"/>
      <c r="DF124" s="147"/>
      <c r="DG124" s="69"/>
      <c r="DH124" s="69"/>
      <c r="DI124" s="36"/>
    </row>
    <row r="125" spans="1:113" ht="15.75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200"/>
      <c r="CM125" s="160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147"/>
      <c r="DG125" s="69"/>
      <c r="DH125" s="69"/>
      <c r="DI125" s="36"/>
    </row>
    <row r="126" spans="1:113" ht="15.75">
      <c r="A126" s="199"/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200"/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147"/>
      <c r="DG126" s="69"/>
      <c r="DH126" s="69"/>
      <c r="DI126" s="36"/>
    </row>
    <row r="127" spans="1:113" ht="15.75">
      <c r="A127" s="199"/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60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200"/>
      <c r="CM127" s="160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147"/>
      <c r="DG127" s="69"/>
      <c r="DH127" s="69"/>
      <c r="DI127" s="36"/>
    </row>
    <row r="128" spans="1:113" ht="15.75">
      <c r="A128" s="199"/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  <c r="BS128" s="203"/>
      <c r="BT128" s="173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  <c r="CJ128" s="160"/>
      <c r="CK128" s="160"/>
      <c r="CL128" s="33"/>
      <c r="CM128" s="201"/>
      <c r="CN128" s="160"/>
      <c r="CO128" s="160"/>
      <c r="CP128" s="160"/>
      <c r="CQ128" s="160"/>
      <c r="CR128" s="160"/>
      <c r="CS128" s="160"/>
      <c r="CT128" s="160"/>
      <c r="CU128" s="160"/>
      <c r="CV128" s="160"/>
      <c r="CW128" s="160"/>
      <c r="CX128" s="160"/>
      <c r="CY128" s="160"/>
      <c r="CZ128" s="160"/>
      <c r="DA128" s="160"/>
      <c r="DB128" s="160"/>
      <c r="DC128" s="160"/>
      <c r="DD128" s="160"/>
      <c r="DE128" s="160"/>
      <c r="DF128" s="24"/>
      <c r="DG128" s="69"/>
      <c r="DH128" s="69"/>
      <c r="DI128" s="36"/>
    </row>
    <row r="129" spans="1:113" ht="15.75">
      <c r="A129" s="199"/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  <c r="BF129" s="203"/>
      <c r="BG129" s="203"/>
      <c r="BH129" s="203"/>
      <c r="BI129" s="203"/>
      <c r="BJ129" s="203"/>
      <c r="BK129" s="203"/>
      <c r="BL129" s="203"/>
      <c r="BM129" s="203"/>
      <c r="BN129" s="203"/>
      <c r="BO129" s="203"/>
      <c r="BP129" s="203"/>
      <c r="BQ129" s="203"/>
      <c r="BR129" s="203"/>
      <c r="BS129" s="203"/>
      <c r="BT129" s="173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  <c r="CL129" s="33"/>
      <c r="CM129" s="201"/>
      <c r="CN129" s="201"/>
      <c r="CO129" s="201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201"/>
      <c r="DE129" s="201"/>
      <c r="DF129" s="24"/>
      <c r="DG129" s="69"/>
      <c r="DH129" s="69"/>
      <c r="DI129" s="36"/>
    </row>
    <row r="130" spans="1:113" ht="15.75">
      <c r="A130" s="199"/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G130" s="203"/>
      <c r="BH130" s="203"/>
      <c r="BI130" s="203"/>
      <c r="BJ130" s="203"/>
      <c r="BK130" s="203"/>
      <c r="BL130" s="203"/>
      <c r="BM130" s="203"/>
      <c r="BN130" s="203"/>
      <c r="BO130" s="203"/>
      <c r="BP130" s="203"/>
      <c r="BQ130" s="203"/>
      <c r="BR130" s="203"/>
      <c r="BS130" s="203"/>
      <c r="BT130" s="173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33"/>
      <c r="CM130" s="201"/>
      <c r="CN130" s="201"/>
      <c r="CO130" s="201"/>
      <c r="CP130" s="201"/>
      <c r="CQ130" s="201"/>
      <c r="CR130" s="201"/>
      <c r="CS130" s="201"/>
      <c r="CT130" s="201"/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1"/>
      <c r="DF130" s="24"/>
      <c r="DG130" s="69"/>
      <c r="DH130" s="69"/>
      <c r="DI130" s="36"/>
    </row>
    <row r="131" spans="1:113" ht="15.75">
      <c r="A131" s="199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203"/>
      <c r="AT131" s="203"/>
      <c r="AU131" s="203"/>
      <c r="AV131" s="203"/>
      <c r="AW131" s="203"/>
      <c r="AX131" s="203"/>
      <c r="AY131" s="203"/>
      <c r="AZ131" s="203"/>
      <c r="BA131" s="203"/>
      <c r="BB131" s="203"/>
      <c r="BC131" s="203"/>
      <c r="BD131" s="203"/>
      <c r="BE131" s="203"/>
      <c r="BF131" s="203"/>
      <c r="BG131" s="203"/>
      <c r="BH131" s="203"/>
      <c r="BI131" s="203"/>
      <c r="BJ131" s="203"/>
      <c r="BK131" s="203"/>
      <c r="BL131" s="203"/>
      <c r="BM131" s="203"/>
      <c r="BN131" s="203"/>
      <c r="BO131" s="203"/>
      <c r="BP131" s="203"/>
      <c r="BQ131" s="203"/>
      <c r="BR131" s="203"/>
      <c r="BS131" s="203"/>
      <c r="BT131" s="173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33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4"/>
      <c r="DG131" s="69"/>
      <c r="DH131" s="69"/>
      <c r="DI131" s="36"/>
    </row>
    <row r="132" spans="1:113" ht="15.75">
      <c r="A132" s="199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203"/>
      <c r="BT132" s="173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33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4"/>
      <c r="DG132" s="69"/>
      <c r="DH132" s="69"/>
      <c r="DI132" s="36"/>
    </row>
    <row r="133" spans="1:113" ht="15.75">
      <c r="A133" s="199"/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73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  <c r="CL133" s="33"/>
      <c r="CM133" s="201"/>
      <c r="CN133" s="201"/>
      <c r="CO133" s="201"/>
      <c r="CP133" s="201"/>
      <c r="CQ133" s="201"/>
      <c r="CR133" s="201"/>
      <c r="CS133" s="201"/>
      <c r="CT133" s="201"/>
      <c r="CU133" s="201"/>
      <c r="CV133" s="201"/>
      <c r="CW133" s="201"/>
      <c r="CX133" s="201"/>
      <c r="CY133" s="201"/>
      <c r="CZ133" s="201"/>
      <c r="DA133" s="201"/>
      <c r="DB133" s="201"/>
      <c r="DC133" s="201"/>
      <c r="DD133" s="201"/>
      <c r="DE133" s="201"/>
      <c r="DF133" s="24"/>
      <c r="DG133" s="69"/>
      <c r="DH133" s="69"/>
      <c r="DI133" s="36"/>
    </row>
    <row r="134" spans="1:113" ht="15.75">
      <c r="A134" s="199"/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7"/>
      <c r="BN134" s="197"/>
      <c r="BO134" s="197"/>
      <c r="BP134" s="197"/>
      <c r="BQ134" s="197"/>
      <c r="BR134" s="197"/>
      <c r="BS134" s="197"/>
      <c r="BT134" s="173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0"/>
      <c r="CL134" s="33"/>
      <c r="CM134" s="201"/>
      <c r="CN134" s="201"/>
      <c r="CO134" s="201"/>
      <c r="CP134" s="201"/>
      <c r="CQ134" s="201"/>
      <c r="CR134" s="201"/>
      <c r="CS134" s="201"/>
      <c r="CT134" s="201"/>
      <c r="CU134" s="201"/>
      <c r="CV134" s="201"/>
      <c r="CW134" s="201"/>
      <c r="CX134" s="201"/>
      <c r="CY134" s="201"/>
      <c r="CZ134" s="201"/>
      <c r="DA134" s="201"/>
      <c r="DB134" s="201"/>
      <c r="DC134" s="201"/>
      <c r="DD134" s="201"/>
      <c r="DE134" s="201"/>
      <c r="DF134" s="24"/>
      <c r="DG134" s="69"/>
      <c r="DH134" s="69"/>
      <c r="DI134" s="36"/>
    </row>
    <row r="135" spans="1:113" ht="15.75">
      <c r="A135" s="199"/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203"/>
      <c r="BF135" s="203"/>
      <c r="BG135" s="203"/>
      <c r="BH135" s="203"/>
      <c r="BI135" s="203"/>
      <c r="BJ135" s="203"/>
      <c r="BK135" s="203"/>
      <c r="BL135" s="203"/>
      <c r="BM135" s="203"/>
      <c r="BN135" s="203"/>
      <c r="BO135" s="203"/>
      <c r="BP135" s="203"/>
      <c r="BQ135" s="203"/>
      <c r="BR135" s="203"/>
      <c r="BS135" s="203"/>
      <c r="BT135" s="173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0"/>
      <c r="CI135" s="160"/>
      <c r="CJ135" s="160"/>
      <c r="CK135" s="160"/>
      <c r="CL135" s="33"/>
      <c r="CM135" s="201"/>
      <c r="CN135" s="201"/>
      <c r="CO135" s="201"/>
      <c r="CP135" s="201"/>
      <c r="CQ135" s="201"/>
      <c r="CR135" s="201"/>
      <c r="CS135" s="201"/>
      <c r="CT135" s="201"/>
      <c r="CU135" s="201"/>
      <c r="CV135" s="201"/>
      <c r="CW135" s="201"/>
      <c r="CX135" s="201"/>
      <c r="CY135" s="201"/>
      <c r="CZ135" s="201"/>
      <c r="DA135" s="201"/>
      <c r="DB135" s="201"/>
      <c r="DC135" s="201"/>
      <c r="DD135" s="201"/>
      <c r="DE135" s="201"/>
      <c r="DF135" s="24"/>
      <c r="DG135" s="69"/>
      <c r="DH135" s="69"/>
      <c r="DI135" s="36"/>
    </row>
    <row r="136" spans="1:113" ht="15.75">
      <c r="A136" s="198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  <c r="DD136" s="160"/>
      <c r="DE136" s="160"/>
      <c r="DF136" s="76"/>
      <c r="DG136" s="69"/>
      <c r="DH136" s="69"/>
      <c r="DI136" s="36"/>
    </row>
    <row r="137" spans="1:113" ht="15.75">
      <c r="A137" s="199"/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173"/>
      <c r="BN137" s="173"/>
      <c r="BO137" s="173"/>
      <c r="BP137" s="173"/>
      <c r="BQ137" s="173"/>
      <c r="BR137" s="173"/>
      <c r="BS137" s="173"/>
      <c r="BT137" s="173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200"/>
      <c r="CM137" s="201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  <c r="DD137" s="160"/>
      <c r="DE137" s="160"/>
      <c r="DF137" s="76"/>
      <c r="DG137" s="69"/>
      <c r="DH137" s="69"/>
      <c r="DI137" s="36"/>
    </row>
    <row r="138" spans="1:113" ht="15.75">
      <c r="A138" s="199"/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202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160"/>
      <c r="CM138" s="160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B138" s="160"/>
      <c r="DC138" s="160"/>
      <c r="DD138" s="160"/>
      <c r="DE138" s="160"/>
      <c r="DF138" s="76"/>
      <c r="DG138" s="69"/>
      <c r="DH138" s="79"/>
      <c r="DI138" s="36"/>
    </row>
    <row r="139" spans="1:113" ht="15.75">
      <c r="A139" s="198"/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  <c r="BZ139" s="198"/>
      <c r="CA139" s="198"/>
      <c r="CB139" s="198"/>
      <c r="CC139" s="198"/>
      <c r="CD139" s="198"/>
      <c r="CE139" s="198"/>
      <c r="CF139" s="198"/>
      <c r="CG139" s="198"/>
      <c r="CH139" s="198"/>
      <c r="CI139" s="198"/>
      <c r="CJ139" s="198"/>
      <c r="CK139" s="198"/>
      <c r="CL139" s="198"/>
      <c r="CM139" s="198"/>
      <c r="CN139" s="198"/>
      <c r="CO139" s="198"/>
      <c r="CP139" s="198"/>
      <c r="CQ139" s="198"/>
      <c r="CR139" s="198"/>
      <c r="CS139" s="198"/>
      <c r="CT139" s="198"/>
      <c r="CU139" s="198"/>
      <c r="CV139" s="198"/>
      <c r="CW139" s="198"/>
      <c r="CX139" s="198"/>
      <c r="CY139" s="198"/>
      <c r="CZ139" s="198"/>
      <c r="DA139" s="198"/>
      <c r="DB139" s="198"/>
      <c r="DC139" s="198"/>
      <c r="DD139" s="198"/>
      <c r="DE139" s="198"/>
      <c r="DF139" s="76"/>
      <c r="DG139" s="69"/>
      <c r="DH139" s="69"/>
      <c r="DI139" s="36"/>
    </row>
    <row r="140" spans="1:113" ht="15.75">
      <c r="A140" s="199"/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7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73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200"/>
      <c r="CM140" s="201"/>
      <c r="CN140" s="204"/>
      <c r="CO140" s="204"/>
      <c r="CP140" s="204"/>
      <c r="CQ140" s="204"/>
      <c r="CR140" s="204"/>
      <c r="CS140" s="204"/>
      <c r="CT140" s="204"/>
      <c r="CU140" s="204"/>
      <c r="CV140" s="204"/>
      <c r="CW140" s="204"/>
      <c r="CX140" s="204"/>
      <c r="CY140" s="204"/>
      <c r="CZ140" s="204"/>
      <c r="DA140" s="204"/>
      <c r="DB140" s="204"/>
      <c r="DC140" s="204"/>
      <c r="DD140" s="204"/>
      <c r="DE140" s="204"/>
      <c r="DF140" s="81"/>
      <c r="DG140" s="69"/>
      <c r="DH140" s="69"/>
      <c r="DI140" s="36"/>
    </row>
    <row r="141" spans="1:113" ht="15.75">
      <c r="A141" s="199"/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/>
      <c r="CK141" s="160"/>
      <c r="CL141" s="160"/>
      <c r="CM141" s="204"/>
      <c r="CN141" s="204"/>
      <c r="CO141" s="204"/>
      <c r="CP141" s="204"/>
      <c r="CQ141" s="204"/>
      <c r="CR141" s="204"/>
      <c r="CS141" s="204"/>
      <c r="CT141" s="204"/>
      <c r="CU141" s="204"/>
      <c r="CV141" s="204"/>
      <c r="CW141" s="204"/>
      <c r="CX141" s="204"/>
      <c r="CY141" s="204"/>
      <c r="CZ141" s="204"/>
      <c r="DA141" s="204"/>
      <c r="DB141" s="204"/>
      <c r="DC141" s="204"/>
      <c r="DD141" s="204"/>
      <c r="DE141" s="204"/>
      <c r="DF141" s="76"/>
      <c r="DG141" s="69"/>
      <c r="DH141" s="69"/>
      <c r="DI141" s="36"/>
    </row>
    <row r="142" spans="1:113" ht="15.75">
      <c r="A142" s="199"/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197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0"/>
      <c r="BS142" s="160"/>
      <c r="BT142" s="173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0"/>
      <c r="CI142" s="160"/>
      <c r="CJ142" s="160"/>
      <c r="CK142" s="160"/>
      <c r="CL142" s="200"/>
      <c r="CM142" s="201"/>
      <c r="CN142" s="204"/>
      <c r="CO142" s="204"/>
      <c r="CP142" s="204"/>
      <c r="CQ142" s="204"/>
      <c r="CR142" s="204"/>
      <c r="CS142" s="204"/>
      <c r="CT142" s="204"/>
      <c r="CU142" s="204"/>
      <c r="CV142" s="204"/>
      <c r="CW142" s="204"/>
      <c r="CX142" s="204"/>
      <c r="CY142" s="204"/>
      <c r="CZ142" s="204"/>
      <c r="DA142" s="204"/>
      <c r="DB142" s="204"/>
      <c r="DC142" s="204"/>
      <c r="DD142" s="204"/>
      <c r="DE142" s="204"/>
      <c r="DF142" s="76"/>
      <c r="DG142" s="69"/>
      <c r="DH142" s="79"/>
      <c r="DI142" s="36"/>
    </row>
    <row r="143" spans="1:113" ht="15.75">
      <c r="A143" s="206"/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204"/>
      <c r="CN143" s="204"/>
      <c r="CO143" s="204"/>
      <c r="CP143" s="204"/>
      <c r="CQ143" s="204"/>
      <c r="CR143" s="204"/>
      <c r="CS143" s="204"/>
      <c r="CT143" s="204"/>
      <c r="CU143" s="204"/>
      <c r="CV143" s="204"/>
      <c r="CW143" s="204"/>
      <c r="CX143" s="204"/>
      <c r="CY143" s="204"/>
      <c r="CZ143" s="204"/>
      <c r="DA143" s="204"/>
      <c r="DB143" s="204"/>
      <c r="DC143" s="204"/>
      <c r="DD143" s="204"/>
      <c r="DE143" s="204"/>
      <c r="DF143" s="76"/>
      <c r="DG143" s="69"/>
      <c r="DH143" s="69"/>
      <c r="DI143" s="36"/>
    </row>
    <row r="144" spans="1:113" ht="15.75">
      <c r="A144" s="198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05"/>
      <c r="BO144" s="205"/>
      <c r="BP144" s="205"/>
      <c r="BQ144" s="205"/>
      <c r="BR144" s="205"/>
      <c r="BS144" s="205"/>
      <c r="BT144" s="205"/>
      <c r="BU144" s="205"/>
      <c r="BV144" s="205"/>
      <c r="BW144" s="205"/>
      <c r="BX144" s="205"/>
      <c r="BY144" s="205"/>
      <c r="BZ144" s="205"/>
      <c r="CA144" s="205"/>
      <c r="CB144" s="205"/>
      <c r="CC144" s="205"/>
      <c r="CD144" s="205"/>
      <c r="CE144" s="205"/>
      <c r="CF144" s="205"/>
      <c r="CG144" s="205"/>
      <c r="CH144" s="205"/>
      <c r="CI144" s="205"/>
      <c r="CJ144" s="205"/>
      <c r="CK144" s="205"/>
      <c r="CL144" s="205"/>
      <c r="CM144" s="205"/>
      <c r="CN144" s="205"/>
      <c r="CO144" s="205"/>
      <c r="CP144" s="205"/>
      <c r="CQ144" s="205"/>
      <c r="CR144" s="205"/>
      <c r="CS144" s="205"/>
      <c r="CT144" s="205"/>
      <c r="CU144" s="205"/>
      <c r="CV144" s="205"/>
      <c r="CW144" s="205"/>
      <c r="CX144" s="205"/>
      <c r="CY144" s="205"/>
      <c r="CZ144" s="205"/>
      <c r="DA144" s="205"/>
      <c r="DB144" s="205"/>
      <c r="DC144" s="205"/>
      <c r="DD144" s="205"/>
      <c r="DE144" s="205"/>
      <c r="DF144" s="76"/>
      <c r="DG144" s="69"/>
      <c r="DH144" s="69"/>
      <c r="DI144" s="36"/>
    </row>
    <row r="145" spans="1:113" ht="15.75">
      <c r="A145" s="199"/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7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73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200"/>
      <c r="CM145" s="201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  <c r="DD145" s="160"/>
      <c r="DE145" s="160"/>
      <c r="DF145" s="81"/>
      <c r="DG145" s="69"/>
      <c r="DH145" s="69"/>
      <c r="DI145" s="36"/>
    </row>
    <row r="146" spans="1:113" ht="15.75">
      <c r="A146" s="199"/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  <c r="DD146" s="160"/>
      <c r="DE146" s="160"/>
      <c r="DF146" s="76"/>
      <c r="DG146" s="69"/>
      <c r="DH146" s="79"/>
      <c r="DI146" s="36"/>
    </row>
    <row r="147" spans="1:113" ht="15.75">
      <c r="A147" s="198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  <c r="DD147" s="160"/>
      <c r="DE147" s="160"/>
      <c r="DF147" s="76"/>
      <c r="DG147" s="69"/>
      <c r="DH147" s="79"/>
      <c r="DI147" s="36"/>
    </row>
    <row r="148" spans="1:113" ht="15.75">
      <c r="A148" s="199"/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73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73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33"/>
      <c r="CM148" s="207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  <c r="DD148" s="160"/>
      <c r="DE148" s="160"/>
      <c r="DF148" s="76"/>
      <c r="DG148" s="69"/>
      <c r="DH148" s="79"/>
      <c r="DI148" s="36"/>
    </row>
    <row r="149" spans="1:113" ht="15.75">
      <c r="A149" s="198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76"/>
      <c r="DG149" s="68"/>
      <c r="DH149" s="68"/>
      <c r="DI149" s="36"/>
    </row>
    <row r="150" spans="1:113" ht="15.75">
      <c r="A150" s="197"/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73"/>
      <c r="BX150" s="173"/>
      <c r="BY150" s="173"/>
      <c r="BZ150" s="173"/>
      <c r="CA150" s="173"/>
      <c r="CB150" s="173"/>
      <c r="CC150" s="173"/>
      <c r="CD150" s="173"/>
      <c r="CE150" s="173"/>
      <c r="CF150" s="173"/>
      <c r="CG150" s="173"/>
      <c r="CH150" s="173"/>
      <c r="CI150" s="173"/>
      <c r="CJ150" s="173"/>
      <c r="CK150" s="173"/>
      <c r="CL150" s="33"/>
      <c r="CM150" s="207"/>
      <c r="CN150" s="207"/>
      <c r="CO150" s="207"/>
      <c r="CP150" s="207"/>
      <c r="CQ150" s="207"/>
      <c r="CR150" s="207"/>
      <c r="CS150" s="207"/>
      <c r="CT150" s="207"/>
      <c r="CU150" s="207"/>
      <c r="CV150" s="207"/>
      <c r="CW150" s="207"/>
      <c r="CX150" s="207"/>
      <c r="CY150" s="207"/>
      <c r="CZ150" s="207"/>
      <c r="DA150" s="207"/>
      <c r="DB150" s="207"/>
      <c r="DC150" s="207"/>
      <c r="DD150" s="207"/>
      <c r="DE150" s="207"/>
      <c r="DF150" s="76"/>
      <c r="DG150" s="68"/>
      <c r="DH150" s="68"/>
      <c r="DI150" s="36"/>
    </row>
    <row r="151" spans="1:113" ht="15.75">
      <c r="A151" s="197"/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173"/>
      <c r="BK151" s="173"/>
      <c r="BL151" s="173"/>
      <c r="BM151" s="173"/>
      <c r="BN151" s="173"/>
      <c r="BO151" s="173"/>
      <c r="BP151" s="173"/>
      <c r="BQ151" s="173"/>
      <c r="BR151" s="173"/>
      <c r="BS151" s="173"/>
      <c r="BT151" s="173"/>
      <c r="BU151" s="173"/>
      <c r="BV151" s="173"/>
      <c r="BW151" s="173"/>
      <c r="BX151" s="173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33"/>
      <c r="CM151" s="82"/>
      <c r="CN151" s="173"/>
      <c r="CO151" s="173"/>
      <c r="CP151" s="173"/>
      <c r="CQ151" s="173"/>
      <c r="CR151" s="173"/>
      <c r="CS151" s="173"/>
      <c r="CT151" s="173"/>
      <c r="CU151" s="173"/>
      <c r="CV151" s="173"/>
      <c r="CW151" s="173"/>
      <c r="CX151" s="173"/>
      <c r="CY151" s="173"/>
      <c r="CZ151" s="173"/>
      <c r="DA151" s="173"/>
      <c r="DB151" s="173"/>
      <c r="DC151" s="173"/>
      <c r="DD151" s="173"/>
      <c r="DE151" s="173"/>
      <c r="DF151" s="76"/>
      <c r="DG151" s="68"/>
      <c r="DH151" s="68"/>
      <c r="DI151" s="36"/>
    </row>
    <row r="152" spans="1:113" ht="15.75">
      <c r="A152" s="197"/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3"/>
      <c r="CA152" s="173"/>
      <c r="CB152" s="173"/>
      <c r="CC152" s="173"/>
      <c r="CD152" s="173"/>
      <c r="CE152" s="173"/>
      <c r="CF152" s="173"/>
      <c r="CG152" s="173"/>
      <c r="CH152" s="173"/>
      <c r="CI152" s="173"/>
      <c r="CJ152" s="173"/>
      <c r="CK152" s="173"/>
      <c r="CL152" s="33"/>
      <c r="CM152" s="82"/>
      <c r="CN152" s="200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3"/>
      <c r="CY152" s="173"/>
      <c r="CZ152" s="173"/>
      <c r="DA152" s="173"/>
      <c r="DB152" s="173"/>
      <c r="DC152" s="173"/>
      <c r="DD152" s="173"/>
      <c r="DE152" s="173"/>
      <c r="DF152" s="76"/>
      <c r="DG152" s="68"/>
      <c r="DH152" s="79"/>
      <c r="DI152" s="36"/>
    </row>
    <row r="153" spans="1:113" ht="15.75">
      <c r="A153" s="198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  <c r="DD153" s="160"/>
      <c r="DE153" s="160"/>
      <c r="DF153" s="76"/>
      <c r="DG153" s="69"/>
      <c r="DH153" s="69"/>
      <c r="DI153" s="36"/>
    </row>
    <row r="154" spans="1:113" ht="15.75">
      <c r="A154" s="198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8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05"/>
      <c r="BO154" s="205"/>
      <c r="BP154" s="205"/>
      <c r="BQ154" s="205"/>
      <c r="BR154" s="205"/>
      <c r="BS154" s="205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4"/>
      <c r="CM154" s="209"/>
      <c r="CN154" s="208"/>
      <c r="CO154" s="208"/>
      <c r="CP154" s="208"/>
      <c r="CQ154" s="208"/>
      <c r="CR154" s="208"/>
      <c r="CS154" s="208"/>
      <c r="CT154" s="208"/>
      <c r="CU154" s="208"/>
      <c r="CV154" s="208"/>
      <c r="CW154" s="208"/>
      <c r="CX154" s="208"/>
      <c r="CY154" s="208"/>
      <c r="CZ154" s="208"/>
      <c r="DA154" s="208"/>
      <c r="DB154" s="208"/>
      <c r="DC154" s="208"/>
      <c r="DD154" s="208"/>
      <c r="DE154" s="208"/>
      <c r="DF154" s="76"/>
      <c r="DG154" s="69"/>
      <c r="DH154" s="69"/>
      <c r="DI154" s="36"/>
    </row>
    <row r="155" spans="1:113" ht="15.75">
      <c r="A155" s="2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33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76"/>
      <c r="DG155" s="69"/>
      <c r="DH155" s="69"/>
      <c r="DI155" s="36"/>
    </row>
    <row r="156" spans="1:113" ht="15.75">
      <c r="A156" s="68"/>
      <c r="B156" s="68"/>
      <c r="C156" s="68"/>
      <c r="D156" s="68"/>
      <c r="E156" s="68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9"/>
      <c r="DH156" s="69"/>
      <c r="DI156" s="36"/>
    </row>
    <row r="157" spans="1:11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68"/>
      <c r="DG157" s="69"/>
      <c r="DH157" s="69"/>
      <c r="DI157" s="36"/>
    </row>
    <row r="159" spans="1:112" ht="12.75">
      <c r="A159" s="1">
        <v>4048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28"/>
      <c r="DG159" s="37"/>
      <c r="DH159" s="37"/>
    </row>
  </sheetData>
  <sheetProtection/>
  <mergeCells count="324">
    <mergeCell ref="A153:DE153"/>
    <mergeCell ref="A154:AR154"/>
    <mergeCell ref="AS154:BS154"/>
    <mergeCell ref="CM154:DE154"/>
    <mergeCell ref="A151:AR151"/>
    <mergeCell ref="AS151:BS151"/>
    <mergeCell ref="BT151:CK151"/>
    <mergeCell ref="CN151:DE151"/>
    <mergeCell ref="A152:AR152"/>
    <mergeCell ref="AS152:BS152"/>
    <mergeCell ref="BT152:CK152"/>
    <mergeCell ref="CN152:DE152"/>
    <mergeCell ref="A148:AR148"/>
    <mergeCell ref="AS148:BS148"/>
    <mergeCell ref="BT148:CK148"/>
    <mergeCell ref="CM148:DE148"/>
    <mergeCell ref="A149:DE149"/>
    <mergeCell ref="A150:AR150"/>
    <mergeCell ref="AS150:BS150"/>
    <mergeCell ref="BT150:CK150"/>
    <mergeCell ref="CM150:DE150"/>
    <mergeCell ref="A145:AR146"/>
    <mergeCell ref="AS145:BS146"/>
    <mergeCell ref="BT145:CK146"/>
    <mergeCell ref="CL145:CL146"/>
    <mergeCell ref="CM145:DE146"/>
    <mergeCell ref="A147:DE147"/>
    <mergeCell ref="A142:AR143"/>
    <mergeCell ref="AS142:BS143"/>
    <mergeCell ref="BT142:CK143"/>
    <mergeCell ref="CL142:CL143"/>
    <mergeCell ref="CM142:DE143"/>
    <mergeCell ref="A144:DE144"/>
    <mergeCell ref="A139:DE139"/>
    <mergeCell ref="A140:AR141"/>
    <mergeCell ref="AS140:BS141"/>
    <mergeCell ref="BT140:CK141"/>
    <mergeCell ref="CL140:CL141"/>
    <mergeCell ref="CM140:DE141"/>
    <mergeCell ref="A136:DE136"/>
    <mergeCell ref="A137:AR138"/>
    <mergeCell ref="AS137:BS137"/>
    <mergeCell ref="BT137:CK138"/>
    <mergeCell ref="CL137:CL138"/>
    <mergeCell ref="CM137:DE138"/>
    <mergeCell ref="AS138:BS138"/>
    <mergeCell ref="A134:AR134"/>
    <mergeCell ref="AS134:BS134"/>
    <mergeCell ref="BT134:CK134"/>
    <mergeCell ref="CM134:DE134"/>
    <mergeCell ref="A135:AR135"/>
    <mergeCell ref="AS135:BS135"/>
    <mergeCell ref="BT135:CK135"/>
    <mergeCell ref="CM135:DE135"/>
    <mergeCell ref="A132:AR132"/>
    <mergeCell ref="AS132:BS132"/>
    <mergeCell ref="BT132:CK132"/>
    <mergeCell ref="CM132:DE132"/>
    <mergeCell ref="A133:AR133"/>
    <mergeCell ref="AS133:BS133"/>
    <mergeCell ref="BT133:CK133"/>
    <mergeCell ref="CM133:DE133"/>
    <mergeCell ref="A130:AR130"/>
    <mergeCell ref="AS130:BS130"/>
    <mergeCell ref="BT130:CK130"/>
    <mergeCell ref="CM130:DE130"/>
    <mergeCell ref="A131:AR131"/>
    <mergeCell ref="AS131:BS131"/>
    <mergeCell ref="BT131:CK131"/>
    <mergeCell ref="CM131:DE131"/>
    <mergeCell ref="DF123:DF127"/>
    <mergeCell ref="A128:AR128"/>
    <mergeCell ref="AS128:BS128"/>
    <mergeCell ref="BT128:CK128"/>
    <mergeCell ref="CM128:DE128"/>
    <mergeCell ref="A129:AR129"/>
    <mergeCell ref="AS129:BS129"/>
    <mergeCell ref="BT129:CK129"/>
    <mergeCell ref="CM129:DE129"/>
    <mergeCell ref="BT121:CK122"/>
    <mergeCell ref="CL121:CL122"/>
    <mergeCell ref="CM121:DE122"/>
    <mergeCell ref="A122:AR122"/>
    <mergeCell ref="AS122:BS122"/>
    <mergeCell ref="A123:AR127"/>
    <mergeCell ref="AS123:BS127"/>
    <mergeCell ref="BT123:CK127"/>
    <mergeCell ref="CL123:CL127"/>
    <mergeCell ref="CM123:DE127"/>
    <mergeCell ref="A119:AR120"/>
    <mergeCell ref="AS119:BS119"/>
    <mergeCell ref="BT119:CK120"/>
    <mergeCell ref="CL119:CL120"/>
    <mergeCell ref="CM119:DE120"/>
    <mergeCell ref="AS120:BS120"/>
    <mergeCell ref="A116:AR117"/>
    <mergeCell ref="AS116:BS117"/>
    <mergeCell ref="BT116:CK117"/>
    <mergeCell ref="CL116:CL117"/>
    <mergeCell ref="CM116:DE117"/>
    <mergeCell ref="A118:DE118"/>
    <mergeCell ref="A114:AR115"/>
    <mergeCell ref="AS114:BS114"/>
    <mergeCell ref="BT114:CK115"/>
    <mergeCell ref="CL114:CL115"/>
    <mergeCell ref="CM114:DE115"/>
    <mergeCell ref="AS115:BS115"/>
    <mergeCell ref="A112:AR113"/>
    <mergeCell ref="AS112:BS112"/>
    <mergeCell ref="BT112:CK113"/>
    <mergeCell ref="CL112:CL113"/>
    <mergeCell ref="CM112:DE113"/>
    <mergeCell ref="AS113:BS113"/>
    <mergeCell ref="AS108:BS108"/>
    <mergeCell ref="A109:DE109"/>
    <mergeCell ref="A110:AR111"/>
    <mergeCell ref="AS110:BS110"/>
    <mergeCell ref="BT110:CK111"/>
    <mergeCell ref="CL110:CL111"/>
    <mergeCell ref="CM110:DE111"/>
    <mergeCell ref="AS111:BS111"/>
    <mergeCell ref="A105:AR106"/>
    <mergeCell ref="AS105:BS106"/>
    <mergeCell ref="BT105:CK106"/>
    <mergeCell ref="CL105:CL106"/>
    <mergeCell ref="CM105:DE106"/>
    <mergeCell ref="A107:AR108"/>
    <mergeCell ref="AS107:BS107"/>
    <mergeCell ref="BT107:CK108"/>
    <mergeCell ref="CL107:CL108"/>
    <mergeCell ref="CM107:DE108"/>
    <mergeCell ref="A103:AR104"/>
    <mergeCell ref="AS103:BS103"/>
    <mergeCell ref="BT103:CK104"/>
    <mergeCell ref="CL103:CL104"/>
    <mergeCell ref="CM103:DE104"/>
    <mergeCell ref="AS104:BS104"/>
    <mergeCell ref="A100:AR100"/>
    <mergeCell ref="AS100:BS100"/>
    <mergeCell ref="BT100:CK100"/>
    <mergeCell ref="CM100:DE100"/>
    <mergeCell ref="A101:DE101"/>
    <mergeCell ref="A102:DE102"/>
    <mergeCell ref="BP91:CN91"/>
    <mergeCell ref="A94:DE94"/>
    <mergeCell ref="A95:DE95"/>
    <mergeCell ref="A96:DE96"/>
    <mergeCell ref="A97:DE97"/>
    <mergeCell ref="G98:DE98"/>
    <mergeCell ref="AZ87:DE87"/>
    <mergeCell ref="AZ88:DE88"/>
    <mergeCell ref="AZ89:DE89"/>
    <mergeCell ref="BH90:BL90"/>
    <mergeCell ref="BP90:CN90"/>
    <mergeCell ref="CO90:CT90"/>
    <mergeCell ref="CU90:CW90"/>
    <mergeCell ref="AZ81:DE81"/>
    <mergeCell ref="AZ82:DE82"/>
    <mergeCell ref="AZ83:DE83"/>
    <mergeCell ref="AZ84:DE84"/>
    <mergeCell ref="AZ85:DE85"/>
    <mergeCell ref="AZ86:DE86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156"/>
  <sheetViews>
    <sheetView zoomScalePageLayoutView="0" workbookViewId="0" topLeftCell="A60">
      <selection activeCell="BP87" sqref="BP87:CN87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1587.4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9" t="s">
        <v>105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90" t="s">
        <v>5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9" t="s">
        <v>106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103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104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202</v>
      </c>
      <c r="CP11" s="186"/>
      <c r="CQ11" s="186"/>
      <c r="CR11" s="186"/>
      <c r="CS11" s="186"/>
      <c r="CT11" s="186"/>
      <c r="CU11" s="187" t="s">
        <v>102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150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83" t="s">
        <v>112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107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89" t="s">
        <v>111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8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6" t="s">
        <v>143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16">
        <f>ROUND(CM24*$A$1*12,0)</f>
        <v>14096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14096</v>
      </c>
      <c r="CM24" s="119">
        <v>0.74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36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/>
      <c r="DG25" s="27"/>
      <c r="DH25" s="39">
        <f>CM24+CM26+CM28</f>
        <v>1.08</v>
      </c>
    </row>
    <row r="26" spans="1:112" ht="36" customHeight="1">
      <c r="A26" s="120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12" t="s">
        <v>145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16">
        <f>ROUND(CM26*$A$1*12,0)</f>
        <v>5905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5905</v>
      </c>
      <c r="CM26" s="119">
        <v>0.31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61"/>
      <c r="DG26" s="27"/>
      <c r="DH26" s="39"/>
    </row>
    <row r="27" spans="1:112" ht="38.25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61"/>
      <c r="DG27" s="27"/>
      <c r="DH27" s="39"/>
    </row>
    <row r="28" spans="1:112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72" t="s">
        <v>36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16">
        <f>ROUND(CM28*$A$1*12,0)</f>
        <v>571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117">
        <f>ROUND(BT28/12*12,0)</f>
        <v>571</v>
      </c>
      <c r="CM28" s="119">
        <v>0.03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6"/>
      <c r="DG28" s="27"/>
      <c r="DH28" s="27"/>
    </row>
    <row r="29" spans="1:112" ht="48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64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118"/>
      <c r="CM29" s="177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6">
        <f>BT28/12/31*8</f>
        <v>12.279569892473118</v>
      </c>
      <c r="DG29" s="27"/>
      <c r="DH29" s="27"/>
    </row>
    <row r="30" spans="1:112" ht="15.75" customHeight="1">
      <c r="A30" s="89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"/>
      <c r="DG30" s="27"/>
      <c r="DH30" s="27"/>
    </row>
    <row r="31" spans="1:112" ht="15.75" customHeight="1">
      <c r="A31" s="111" t="s">
        <v>115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6" t="s">
        <v>108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9"/>
      <c r="BT31" s="116">
        <f>ROUND(CM31*$A$1*12,0)</f>
        <v>11620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8"/>
      <c r="CL31" s="117">
        <f>ROUND(BT31/12*12,0)</f>
        <v>11620</v>
      </c>
      <c r="CM31" s="119">
        <v>0.61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61"/>
      <c r="DG31" s="27"/>
      <c r="DH31" s="39">
        <f>CM31+CM33+CM35+CM37</f>
        <v>2.68</v>
      </c>
    </row>
    <row r="32" spans="1:112" ht="15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13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8"/>
      <c r="CM32" s="128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F32" s="56"/>
      <c r="DG32" s="27"/>
      <c r="DH32" s="27"/>
    </row>
    <row r="33" spans="1:112" ht="15.75" customHeight="1">
      <c r="A33" s="111" t="s">
        <v>116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6" t="s">
        <v>36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16">
        <f>ROUND(CM33*$A$1*12,0)</f>
        <v>13715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17">
        <f>ROUND(BT33/12*12,0)</f>
        <v>13715</v>
      </c>
      <c r="CM33" s="119">
        <v>0.72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/>
      <c r="DG33" s="27"/>
      <c r="DH33" s="27"/>
    </row>
    <row r="34" spans="1:112" ht="4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40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64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6"/>
      <c r="CL34" s="118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6">
        <f>BT33/12/31*8</f>
        <v>294.9462365591398</v>
      </c>
      <c r="DG34" s="27"/>
      <c r="DH34" s="27"/>
    </row>
    <row r="35" spans="1:112" ht="15.75" customHeight="1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6" t="s">
        <v>108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9"/>
      <c r="BT35" s="116">
        <f>ROUND(CM35*$A$1*12,0)</f>
        <v>4762</v>
      </c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8"/>
      <c r="CL35" s="117">
        <f>ROUND(BT35/12*12,0)</f>
        <v>4762</v>
      </c>
      <c r="CM35" s="119">
        <v>0.25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/>
      <c r="DG35" s="27"/>
      <c r="DH35" s="27"/>
    </row>
    <row r="36" spans="1:112" ht="4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40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18"/>
      <c r="CM36" s="128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  <c r="DF36" s="16">
        <f>BT35/12/31*8</f>
        <v>102.40860215053763</v>
      </c>
      <c r="DG36" s="27"/>
      <c r="DH36" s="27"/>
    </row>
    <row r="37" spans="1:112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 t="s">
        <v>120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8"/>
      <c r="BT37" s="116">
        <f>ROUND(CM37*$A$1*12,0)</f>
        <v>20954</v>
      </c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117">
        <f>ROUND(BT37/12*12,0)</f>
        <v>20954</v>
      </c>
      <c r="CM37" s="119">
        <v>1.1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5"/>
      <c r="BT38" s="113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8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  <c r="DF38" s="16">
        <v>0.04</v>
      </c>
      <c r="DG38" s="27"/>
      <c r="DH38" s="27"/>
    </row>
    <row r="39" spans="1:112" ht="36" customHeight="1">
      <c r="A39" s="89" t="s">
        <v>122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16"/>
      <c r="DG39" s="27"/>
      <c r="DH39" s="27"/>
    </row>
    <row r="40" spans="1:112" ht="15.75" customHeight="1">
      <c r="A40" s="111" t="s">
        <v>40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6" t="s">
        <v>117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16">
        <f>ROUND(CM40*$A$1*12,0)</f>
        <v>26478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26478</v>
      </c>
      <c r="CM40" s="119">
        <v>1.39</v>
      </c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41"/>
      <c r="DG40" s="27"/>
      <c r="DH40" s="27"/>
    </row>
    <row r="41" spans="1:112" ht="53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40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569.4193548387096</v>
      </c>
      <c r="DG41" s="27"/>
      <c r="DH41" s="39">
        <f>CM40+CM42+CM44+CM49+CM50+CM51+CM52+CM53+CM54+CM55+CM56</f>
        <v>3.23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6">
        <f>ROUND(CM42*$A$1*12,0)</f>
        <v>9524</v>
      </c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7">
        <f>ROUND(BT42/12*12,0)</f>
        <v>9524</v>
      </c>
      <c r="CM42" s="119">
        <v>0.5</v>
      </c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  <c r="DF42" s="16"/>
      <c r="DG42" s="27"/>
      <c r="DH42" s="39"/>
    </row>
    <row r="43" spans="1:112" ht="43.5" customHeight="1">
      <c r="A43" s="103" t="s">
        <v>119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48" t="s">
        <v>37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18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5"/>
      <c r="DF43" s="16"/>
      <c r="DG43" s="27"/>
      <c r="DH43" s="39"/>
    </row>
    <row r="44" spans="1:112" ht="15.75" customHeight="1">
      <c r="A44" s="111" t="s">
        <v>118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2" t="s">
        <v>117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2"/>
      <c r="BT44" s="116">
        <f>ROUND(CM44*$A$1*12,0)</f>
        <v>9524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117">
        <f>ROUND(BT44/12*12,0)</f>
        <v>9524</v>
      </c>
      <c r="CM44" s="119">
        <v>0.5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147">
        <f>BT44/12/31*8</f>
        <v>204.81720430107526</v>
      </c>
      <c r="DG44" s="27"/>
      <c r="DH44" s="27"/>
    </row>
    <row r="45" spans="1:112" ht="15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9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1"/>
      <c r="CL45" s="162"/>
      <c r="CM45" s="159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1"/>
      <c r="DF45" s="147"/>
      <c r="DG45" s="27"/>
      <c r="DH45" s="27"/>
    </row>
    <row r="46" spans="1:112" ht="1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62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 customHeight="1" hidden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3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162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6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163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5"/>
      <c r="DF48" s="147"/>
      <c r="DG48" s="27"/>
      <c r="DH48" s="27"/>
    </row>
    <row r="49" spans="1:112" ht="49.5" customHeight="1">
      <c r="A49" s="111" t="s">
        <v>127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44" t="s">
        <v>128</v>
      </c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9">
        <f aca="true" t="shared" si="0" ref="BT49:BT56">ROUND(CM49*$A$1*12,0)</f>
        <v>1905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22">
        <f aca="true" t="shared" si="1" ref="CL49:CL56">ROUND(BT49/12*12,0)</f>
        <v>1905</v>
      </c>
      <c r="CM49" s="141">
        <v>0.1</v>
      </c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  <c r="DF49" s="24">
        <f>BT49/12/31*8</f>
        <v>40.96774193548387</v>
      </c>
      <c r="DG49" s="27"/>
      <c r="DH49" s="27"/>
    </row>
    <row r="50" spans="1:112" ht="46.5" customHeight="1">
      <c r="A50" s="103" t="s">
        <v>129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44" t="s">
        <v>36</v>
      </c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99">
        <f t="shared" si="0"/>
        <v>4572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 t="shared" si="1"/>
        <v>4572</v>
      </c>
      <c r="CM50" s="141">
        <v>0.24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24"/>
      <c r="DG50" s="27"/>
      <c r="DH50" s="27"/>
    </row>
    <row r="51" spans="1:112" ht="35.25" customHeight="1">
      <c r="A51" s="103" t="s">
        <v>130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44" t="s">
        <v>117</v>
      </c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99">
        <f t="shared" si="0"/>
        <v>1905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 t="shared" si="1"/>
        <v>1905</v>
      </c>
      <c r="CM51" s="141">
        <v>0.1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24"/>
      <c r="DG51" s="27"/>
      <c r="DH51" s="27"/>
    </row>
    <row r="52" spans="1:112" ht="35.25" customHeight="1">
      <c r="A52" s="103" t="s">
        <v>131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44" t="s">
        <v>36</v>
      </c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99">
        <f t="shared" si="0"/>
        <v>1905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 t="shared" si="1"/>
        <v>1905</v>
      </c>
      <c r="CM52" s="141">
        <v>0.1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24"/>
      <c r="DG52" s="27"/>
      <c r="DH52" s="27"/>
    </row>
    <row r="53" spans="1:112" ht="49.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44" t="s">
        <v>117</v>
      </c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99">
        <f t="shared" si="0"/>
        <v>381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22">
        <f t="shared" si="1"/>
        <v>381</v>
      </c>
      <c r="CM53" s="141">
        <v>0.02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24"/>
      <c r="DG53" s="27"/>
      <c r="DH53" s="27"/>
    </row>
    <row r="54" spans="1:112" ht="35.25" customHeight="1">
      <c r="A54" s="103" t="s">
        <v>133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96" t="s">
        <v>134</v>
      </c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99">
        <f t="shared" si="0"/>
        <v>1905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22">
        <f t="shared" si="1"/>
        <v>1905</v>
      </c>
      <c r="CM54" s="141">
        <v>0.1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24"/>
      <c r="DG54" s="27"/>
      <c r="DH54" s="27"/>
    </row>
    <row r="55" spans="1:112" ht="48" customHeight="1">
      <c r="A55" s="103" t="s">
        <v>135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96" t="s">
        <v>134</v>
      </c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8"/>
      <c r="BT55" s="99">
        <f t="shared" si="0"/>
        <v>1905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22">
        <f t="shared" si="1"/>
        <v>1905</v>
      </c>
      <c r="CM55" s="141">
        <v>0.1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24"/>
      <c r="DG55" s="27"/>
      <c r="DH55" s="27"/>
    </row>
    <row r="56" spans="1:112" ht="35.25" customHeight="1">
      <c r="A56" s="103" t="s">
        <v>136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44" t="s">
        <v>66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99">
        <f t="shared" si="0"/>
        <v>1524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2">
        <f t="shared" si="1"/>
        <v>1524</v>
      </c>
      <c r="CM56" s="141">
        <v>0.08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24"/>
      <c r="DG56" s="27"/>
      <c r="DH56" s="27"/>
    </row>
    <row r="57" spans="1:112" ht="15.75" customHeight="1">
      <c r="A57" s="89" t="s">
        <v>137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7"/>
      <c r="DF57" s="16"/>
      <c r="DG57" s="27"/>
      <c r="DH57" s="27"/>
    </row>
    <row r="58" spans="1:112" ht="15.75" customHeight="1">
      <c r="A58" s="120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116" t="s">
        <v>37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16">
        <f>ROUND(CM58*$A$1*12,0)</f>
        <v>43050</v>
      </c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8"/>
      <c r="CL58" s="117">
        <f>ROUND(BT58/12*12,0)</f>
        <v>43050</v>
      </c>
      <c r="CM58" s="119">
        <v>2.26</v>
      </c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8"/>
      <c r="DF58" s="16"/>
      <c r="DG58" s="27"/>
      <c r="DH58" s="27"/>
    </row>
    <row r="59" spans="1:112" ht="48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140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5"/>
      <c r="BT59" s="113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5"/>
      <c r="CL59" s="118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5"/>
      <c r="DF59" s="16">
        <f>BT58/12/31*8</f>
        <v>925.8064516129032</v>
      </c>
      <c r="DG59" s="27"/>
      <c r="DH59" s="39">
        <f>CM58</f>
        <v>2.26</v>
      </c>
    </row>
    <row r="60" spans="1:112" ht="33.75" customHeight="1">
      <c r="A60" s="89" t="s">
        <v>125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6"/>
      <c r="DG60" s="27"/>
      <c r="DH60" s="27"/>
    </row>
    <row r="61" spans="1:112" ht="15.75" customHeight="1">
      <c r="A61" s="111" t="s">
        <v>123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2" t="s">
        <v>36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1714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1714</v>
      </c>
      <c r="CM61" s="119">
        <v>0.09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41"/>
      <c r="DG61" s="27"/>
      <c r="DH61" s="27"/>
    </row>
    <row r="62" spans="1:112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3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36.86021505376344</v>
      </c>
      <c r="DG62" s="27"/>
      <c r="DH62" s="27"/>
    </row>
    <row r="63" spans="1:112" ht="15.75" customHeight="1">
      <c r="A63" s="120" t="s">
        <v>124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1143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1143</v>
      </c>
      <c r="CM63" s="119">
        <v>0.06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39">
        <f>CM61+CM63</f>
        <v>0.15</v>
      </c>
    </row>
    <row r="64" spans="1:112" ht="30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5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24.580645161290324</v>
      </c>
      <c r="DG64" s="27"/>
      <c r="DH64" s="27"/>
    </row>
    <row r="65" spans="1:112" ht="15.75" customHeight="1">
      <c r="A65" s="89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16"/>
      <c r="DG65" s="27"/>
      <c r="DH65" s="27"/>
    </row>
    <row r="66" spans="1:112" ht="15.75" customHeight="1">
      <c r="A66" s="111" t="s">
        <v>146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108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28573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28573</v>
      </c>
      <c r="CM66" s="119">
        <v>1.5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/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614.4731182795699</v>
      </c>
      <c r="DG67" s="27"/>
      <c r="DH67" s="39">
        <f>CM66</f>
        <v>1.5</v>
      </c>
    </row>
    <row r="68" spans="1:112" ht="15.75" customHeight="1">
      <c r="A68" s="89" t="s">
        <v>140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7"/>
      <c r="DF68" s="16"/>
      <c r="DG68" s="27"/>
      <c r="DH68" s="39">
        <f>CM69</f>
        <v>1.26</v>
      </c>
    </row>
    <row r="69" spans="1:112" ht="28.5" customHeight="1">
      <c r="A69" s="103" t="s">
        <v>140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99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  <c r="BT69" s="99">
        <f>ROUND(CM69*$A$1*12,0)</f>
        <v>24001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5">
        <f>ROUND(BT69/12*12,0)</f>
        <v>24001</v>
      </c>
      <c r="CM69" s="108">
        <v>1.26</v>
      </c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6">
        <f>BT69/12/30*8</f>
        <v>533.3555555555555</v>
      </c>
      <c r="DG69" s="27"/>
      <c r="DH69" s="39">
        <f>DH25+DH31+DH41+DH59+DH63+DH67+DH68</f>
        <v>12.16</v>
      </c>
    </row>
    <row r="70" spans="1:112" ht="15.75" customHeight="1" hidden="1">
      <c r="A70" s="89" t="s">
        <v>68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8"/>
      <c r="DF70" s="16"/>
      <c r="DG70" s="29"/>
      <c r="DH70" s="29"/>
    </row>
    <row r="71" spans="1:112" ht="31.5" customHeight="1" hidden="1">
      <c r="A71" s="96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8"/>
      <c r="AS71" s="99" t="s">
        <v>37</v>
      </c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1"/>
      <c r="BT71" s="99">
        <f>ROUND(A1*CM71*12,0)</f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1"/>
      <c r="CL71" s="15">
        <f>BT71</f>
        <v>0</v>
      </c>
      <c r="CM71" s="108">
        <v>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10"/>
      <c r="DF71" s="16"/>
      <c r="DG71" s="29"/>
      <c r="DH71" s="29"/>
    </row>
    <row r="72" spans="1:112" ht="30.75" customHeight="1" hidden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8"/>
      <c r="AS72" s="99" t="s">
        <v>37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  <c r="BT72" s="99">
        <f>ROUND(A1*CN72*12,0)</f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1"/>
      <c r="CL72" s="15">
        <f>BT72</f>
        <v>0</v>
      </c>
      <c r="CM72" s="43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16"/>
      <c r="DG72" s="29"/>
      <c r="DH72" s="29"/>
    </row>
    <row r="73" spans="1:112" ht="15.75" customHeight="1" hidden="1">
      <c r="A73" s="96" t="s">
        <v>69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8"/>
      <c r="AS73" s="9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1"/>
      <c r="BT73" s="99">
        <f>BT71+BT72</f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1"/>
      <c r="CL73" s="15">
        <f>CL71+CL72</f>
        <v>0</v>
      </c>
      <c r="CM73" s="43"/>
      <c r="CN73" s="102">
        <f>CM71+CN72</f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16"/>
      <c r="DG73" s="29"/>
      <c r="DH73" s="39">
        <f>CM71+CN72</f>
        <v>0</v>
      </c>
    </row>
    <row r="74" spans="1:112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8"/>
      <c r="DF74" s="16"/>
      <c r="DG74" s="27"/>
      <c r="DH74" s="27"/>
    </row>
    <row r="75" spans="1:112" ht="15.75" customHeight="1">
      <c r="A75" s="89" t="s">
        <v>51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92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231632</v>
      </c>
      <c r="CM75" s="93">
        <f>CM24+CM26+CM28+CM31+CM33+CM35+CM37+CM40+CM42+CM44+CM49+CM50+CM51+CM52+CM53+CM54+CM55+CM56+CM58+CM61+CM63+CM66+CM69</f>
        <v>12.159999999999998</v>
      </c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79" spans="1:112" s="36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 s="40"/>
    </row>
    <row r="80" spans="1:112" ht="12.7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71"/>
      <c r="DG80" s="72"/>
      <c r="DH80" s="72"/>
    </row>
    <row r="81" spans="1:112" ht="15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68"/>
      <c r="DG81" s="69"/>
      <c r="DH81" s="69"/>
    </row>
    <row r="82" spans="1:112" ht="12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71"/>
      <c r="DG82" s="72"/>
      <c r="DH82" s="72"/>
    </row>
    <row r="83" spans="1:112" ht="15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68"/>
      <c r="DG83" s="69"/>
      <c r="DH83" s="69"/>
    </row>
    <row r="84" spans="1:112" ht="12.7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71"/>
      <c r="DG84" s="72"/>
      <c r="DH84" s="72"/>
    </row>
    <row r="85" spans="1:112" ht="15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68"/>
      <c r="DG85" s="69"/>
      <c r="DH85" s="69"/>
    </row>
    <row r="86" spans="1:112" ht="12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2"/>
      <c r="CV86" s="192"/>
      <c r="CW86" s="192"/>
      <c r="CX86" s="192"/>
      <c r="CY86" s="192"/>
      <c r="CZ86" s="192"/>
      <c r="DA86" s="192"/>
      <c r="DB86" s="192"/>
      <c r="DC86" s="192"/>
      <c r="DD86" s="192"/>
      <c r="DE86" s="192"/>
      <c r="DF86" s="71"/>
      <c r="DG86" s="72"/>
      <c r="DH86" s="72"/>
    </row>
    <row r="87" spans="1:112" ht="15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93"/>
      <c r="BI87" s="193"/>
      <c r="BJ87" s="193"/>
      <c r="BK87" s="193"/>
      <c r="BL87" s="193"/>
      <c r="BM87" s="11"/>
      <c r="BN87" s="11"/>
      <c r="BO87" s="11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94"/>
      <c r="CP87" s="194"/>
      <c r="CQ87" s="194"/>
      <c r="CR87" s="194"/>
      <c r="CS87" s="194"/>
      <c r="CT87" s="194"/>
      <c r="CU87" s="195"/>
      <c r="CV87" s="195"/>
      <c r="CW87" s="195"/>
      <c r="CX87" s="11"/>
      <c r="CY87" s="11"/>
      <c r="CZ87" s="11"/>
      <c r="DA87" s="11"/>
      <c r="DB87" s="11"/>
      <c r="DC87" s="11"/>
      <c r="DD87" s="11"/>
      <c r="DE87" s="11"/>
      <c r="DF87" s="68"/>
      <c r="DG87" s="69"/>
      <c r="DH87" s="69"/>
    </row>
    <row r="88" spans="1:112" ht="12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1"/>
      <c r="DG88" s="72"/>
      <c r="DH88" s="72"/>
    </row>
    <row r="89" spans="1:112" ht="15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68"/>
      <c r="DG89" s="69"/>
      <c r="DH89" s="69"/>
    </row>
    <row r="90" spans="1:112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68"/>
      <c r="DG90" s="69"/>
      <c r="DH90" s="69"/>
    </row>
    <row r="91" spans="1:112" ht="16.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73"/>
      <c r="DG91" s="69"/>
      <c r="DH91" s="69"/>
    </row>
    <row r="92" spans="1:112" ht="16.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73"/>
      <c r="DG92" s="69"/>
      <c r="DH92" s="69"/>
    </row>
    <row r="93" spans="1:112" ht="16.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73"/>
      <c r="DG93" s="69"/>
      <c r="DH93" s="69"/>
    </row>
    <row r="94" spans="1:112" ht="16.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73"/>
      <c r="DG94" s="69"/>
      <c r="DH94" s="69"/>
    </row>
    <row r="95" spans="1:112" ht="15.75">
      <c r="A95" s="11"/>
      <c r="B95" s="11"/>
      <c r="C95" s="11"/>
      <c r="D95" s="11"/>
      <c r="E95" s="11"/>
      <c r="F95" s="11"/>
      <c r="G95" s="183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4"/>
      <c r="DE95" s="184"/>
      <c r="DF95" s="68"/>
      <c r="DG95" s="69"/>
      <c r="DH95" s="69"/>
    </row>
    <row r="96" spans="1:112" ht="15.75">
      <c r="A96" s="11"/>
      <c r="B96" s="11"/>
      <c r="C96" s="11"/>
      <c r="D96" s="11"/>
      <c r="E96" s="11"/>
      <c r="F96" s="11"/>
      <c r="G96" s="34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68"/>
      <c r="DG96" s="69"/>
      <c r="DH96" s="69"/>
    </row>
    <row r="97" spans="1:112" ht="15.75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74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75"/>
      <c r="DG97" s="69"/>
      <c r="DH97" s="69"/>
    </row>
    <row r="98" spans="1:112" ht="15.75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 s="198"/>
      <c r="CO98" s="198"/>
      <c r="CP98" s="198"/>
      <c r="CQ98" s="198"/>
      <c r="CR98" s="198"/>
      <c r="CS98" s="198"/>
      <c r="CT98" s="198"/>
      <c r="CU98" s="198"/>
      <c r="CV98" s="198"/>
      <c r="CW98" s="198"/>
      <c r="CX98" s="198"/>
      <c r="CY98" s="198"/>
      <c r="CZ98" s="198"/>
      <c r="DA98" s="198"/>
      <c r="DB98" s="198"/>
      <c r="DC98" s="198"/>
      <c r="DD98" s="198"/>
      <c r="DE98" s="198"/>
      <c r="DF98" s="75"/>
      <c r="DG98" s="69"/>
      <c r="DH98" s="69"/>
    </row>
    <row r="99" spans="1:112" ht="15.75">
      <c r="A99" s="198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76"/>
      <c r="DG99" s="69"/>
      <c r="DH99" s="69"/>
    </row>
    <row r="100" spans="1:112" ht="15.7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3"/>
      <c r="BQ100" s="173"/>
      <c r="BR100" s="173"/>
      <c r="BS100" s="173"/>
      <c r="BT100" s="173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200"/>
      <c r="CM100" s="201"/>
      <c r="CN100" s="160"/>
      <c r="CO100" s="160"/>
      <c r="CP100" s="160"/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  <c r="DF100" s="76"/>
      <c r="DG100" s="69"/>
      <c r="DH100" s="69"/>
    </row>
    <row r="101" spans="1:112" ht="15.7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202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0"/>
      <c r="CS101" s="160"/>
      <c r="CT101" s="160"/>
      <c r="CU101" s="160"/>
      <c r="CV101" s="160"/>
      <c r="CW101" s="160"/>
      <c r="CX101" s="160"/>
      <c r="CY101" s="160"/>
      <c r="CZ101" s="160"/>
      <c r="DA101" s="160"/>
      <c r="DB101" s="160"/>
      <c r="DC101" s="160"/>
      <c r="DD101" s="160"/>
      <c r="DE101" s="160"/>
      <c r="DF101" s="78"/>
      <c r="DG101" s="69"/>
      <c r="DH101" s="79"/>
    </row>
    <row r="102" spans="1:112" ht="15.7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03"/>
      <c r="BQ102" s="203"/>
      <c r="BR102" s="203"/>
      <c r="BS102" s="203"/>
      <c r="BT102" s="173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200"/>
      <c r="CM102" s="201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78"/>
      <c r="DG102" s="69"/>
      <c r="DH102" s="79"/>
    </row>
    <row r="103" spans="1:112" ht="15.7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203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78"/>
      <c r="DG103" s="69"/>
      <c r="DH103" s="79"/>
    </row>
    <row r="104" spans="1:112" ht="15.7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200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01"/>
      <c r="DE104" s="201"/>
      <c r="DF104" s="76"/>
      <c r="DG104" s="69"/>
      <c r="DH104" s="69"/>
    </row>
    <row r="105" spans="1:112" ht="15.7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201"/>
      <c r="CN105" s="201"/>
      <c r="CO105" s="201"/>
      <c r="CP105" s="201"/>
      <c r="CQ105" s="201"/>
      <c r="CR105" s="201"/>
      <c r="CS105" s="201"/>
      <c r="CT105" s="201"/>
      <c r="CU105" s="201"/>
      <c r="CV105" s="201"/>
      <c r="CW105" s="201"/>
      <c r="CX105" s="201"/>
      <c r="CY105" s="201"/>
      <c r="CZ105" s="201"/>
      <c r="DA105" s="201"/>
      <c r="DB105" s="201"/>
      <c r="DC105" s="201"/>
      <c r="DD105" s="201"/>
      <c r="DE105" s="201"/>
      <c r="DF105" s="76"/>
      <c r="DG105" s="69"/>
      <c r="DH105" s="69"/>
    </row>
    <row r="106" spans="1:112" ht="15.75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198"/>
      <c r="CR106" s="198"/>
      <c r="CS106" s="198"/>
      <c r="CT106" s="198"/>
      <c r="CU106" s="198"/>
      <c r="CV106" s="198"/>
      <c r="CW106" s="198"/>
      <c r="CX106" s="198"/>
      <c r="CY106" s="198"/>
      <c r="CZ106" s="198"/>
      <c r="DA106" s="198"/>
      <c r="DB106" s="198"/>
      <c r="DC106" s="198"/>
      <c r="DD106" s="198"/>
      <c r="DE106" s="198"/>
      <c r="DF106" s="76"/>
      <c r="DG106" s="69"/>
      <c r="DH106" s="69"/>
    </row>
    <row r="107" spans="1:112" ht="15.7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200"/>
      <c r="CM107" s="201"/>
      <c r="CN107" s="204"/>
      <c r="CO107" s="204"/>
      <c r="CP107" s="204"/>
      <c r="CQ107" s="204"/>
      <c r="CR107" s="204"/>
      <c r="CS107" s="204"/>
      <c r="CT107" s="204"/>
      <c r="CU107" s="204"/>
      <c r="CV107" s="204"/>
      <c r="CW107" s="204"/>
      <c r="CX107" s="204"/>
      <c r="CY107" s="204"/>
      <c r="CZ107" s="204"/>
      <c r="DA107" s="204"/>
      <c r="DB107" s="204"/>
      <c r="DC107" s="204"/>
      <c r="DD107" s="204"/>
      <c r="DE107" s="204"/>
      <c r="DF107" s="78"/>
      <c r="DG107" s="69"/>
      <c r="DH107" s="79"/>
    </row>
    <row r="108" spans="1:112" ht="15.75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202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204"/>
      <c r="CN108" s="204"/>
      <c r="CO108" s="204"/>
      <c r="CP108" s="204"/>
      <c r="CQ108" s="204"/>
      <c r="CR108" s="204"/>
      <c r="CS108" s="204"/>
      <c r="CT108" s="204"/>
      <c r="CU108" s="204"/>
      <c r="CV108" s="204"/>
      <c r="CW108" s="204"/>
      <c r="CX108" s="204"/>
      <c r="CY108" s="204"/>
      <c r="CZ108" s="204"/>
      <c r="DA108" s="204"/>
      <c r="DB108" s="204"/>
      <c r="DC108" s="204"/>
      <c r="DD108" s="204"/>
      <c r="DE108" s="204"/>
      <c r="DF108" s="80"/>
      <c r="DG108" s="69"/>
      <c r="DH108" s="69"/>
    </row>
    <row r="109" spans="1:112" ht="15.7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  <c r="CJ109" s="173"/>
      <c r="CK109" s="173"/>
      <c r="CL109" s="200"/>
      <c r="CM109" s="201"/>
      <c r="CN109" s="204"/>
      <c r="CO109" s="204"/>
      <c r="CP109" s="204"/>
      <c r="CQ109" s="204"/>
      <c r="CR109" s="204"/>
      <c r="CS109" s="204"/>
      <c r="CT109" s="204"/>
      <c r="CU109" s="204"/>
      <c r="CV109" s="204"/>
      <c r="CW109" s="204"/>
      <c r="CX109" s="204"/>
      <c r="CY109" s="204"/>
      <c r="CZ109" s="204"/>
      <c r="DA109" s="204"/>
      <c r="DB109" s="204"/>
      <c r="DC109" s="204"/>
      <c r="DD109" s="204"/>
      <c r="DE109" s="204"/>
      <c r="DF109" s="76"/>
      <c r="DG109" s="69"/>
      <c r="DH109" s="69"/>
    </row>
    <row r="110" spans="1:112" ht="15.7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202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73"/>
      <c r="BU110" s="173"/>
      <c r="BV110" s="173"/>
      <c r="BW110" s="173"/>
      <c r="BX110" s="173"/>
      <c r="BY110" s="173"/>
      <c r="BZ110" s="173"/>
      <c r="CA110" s="173"/>
      <c r="CB110" s="173"/>
      <c r="CC110" s="173"/>
      <c r="CD110" s="173"/>
      <c r="CE110" s="173"/>
      <c r="CF110" s="173"/>
      <c r="CG110" s="173"/>
      <c r="CH110" s="173"/>
      <c r="CI110" s="173"/>
      <c r="CJ110" s="173"/>
      <c r="CK110" s="173"/>
      <c r="CL110" s="160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4"/>
      <c r="DE110" s="204"/>
      <c r="DF110" s="76"/>
      <c r="DG110" s="69"/>
      <c r="DH110" s="69"/>
    </row>
    <row r="111" spans="1:112" ht="15.75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200"/>
      <c r="CM111" s="201"/>
      <c r="CN111" s="204"/>
      <c r="CO111" s="204"/>
      <c r="CP111" s="204"/>
      <c r="CQ111" s="204"/>
      <c r="CR111" s="204"/>
      <c r="CS111" s="204"/>
      <c r="CT111" s="204"/>
      <c r="CU111" s="204"/>
      <c r="CV111" s="204"/>
      <c r="CW111" s="204"/>
      <c r="CX111" s="204"/>
      <c r="CY111" s="204"/>
      <c r="CZ111" s="204"/>
      <c r="DA111" s="204"/>
      <c r="DB111" s="204"/>
      <c r="DC111" s="204"/>
      <c r="DD111" s="204"/>
      <c r="DE111" s="204"/>
      <c r="DF111" s="76"/>
      <c r="DG111" s="69"/>
      <c r="DH111" s="69"/>
    </row>
    <row r="112" spans="1:112" ht="15.7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202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204"/>
      <c r="CN112" s="204"/>
      <c r="CO112" s="204"/>
      <c r="CP112" s="204"/>
      <c r="CQ112" s="204"/>
      <c r="CR112" s="204"/>
      <c r="CS112" s="204"/>
      <c r="CT112" s="204"/>
      <c r="CU112" s="204"/>
      <c r="CV112" s="204"/>
      <c r="CW112" s="204"/>
      <c r="CX112" s="204"/>
      <c r="CY112" s="204"/>
      <c r="CZ112" s="204"/>
      <c r="DA112" s="204"/>
      <c r="DB112" s="204"/>
      <c r="DC112" s="204"/>
      <c r="DD112" s="204"/>
      <c r="DE112" s="204"/>
      <c r="DF112" s="76"/>
      <c r="DG112" s="69"/>
      <c r="DH112" s="69"/>
    </row>
    <row r="113" spans="1:112" ht="15.75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7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73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200"/>
      <c r="CM113" s="201"/>
      <c r="CN113" s="204"/>
      <c r="CO113" s="204"/>
      <c r="CP113" s="204"/>
      <c r="CQ113" s="204"/>
      <c r="CR113" s="204"/>
      <c r="CS113" s="204"/>
      <c r="CT113" s="204"/>
      <c r="CU113" s="204"/>
      <c r="CV113" s="204"/>
      <c r="CW113" s="204"/>
      <c r="CX113" s="204"/>
      <c r="CY113" s="204"/>
      <c r="CZ113" s="204"/>
      <c r="DA113" s="204"/>
      <c r="DB113" s="204"/>
      <c r="DC113" s="204"/>
      <c r="DD113" s="204"/>
      <c r="DE113" s="204"/>
      <c r="DF113" s="76"/>
      <c r="DG113" s="69"/>
      <c r="DH113" s="69"/>
    </row>
    <row r="114" spans="1:112" ht="15.75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160"/>
      <c r="CM114" s="204"/>
      <c r="CN114" s="204"/>
      <c r="CO114" s="204"/>
      <c r="CP114" s="204"/>
      <c r="CQ114" s="204"/>
      <c r="CR114" s="204"/>
      <c r="CS114" s="204"/>
      <c r="CT114" s="204"/>
      <c r="CU114" s="204"/>
      <c r="CV114" s="204"/>
      <c r="CW114" s="204"/>
      <c r="CX114" s="204"/>
      <c r="CY114" s="204"/>
      <c r="CZ114" s="204"/>
      <c r="DA114" s="204"/>
      <c r="DB114" s="204"/>
      <c r="DC114" s="204"/>
      <c r="DD114" s="204"/>
      <c r="DE114" s="204"/>
      <c r="DF114" s="76"/>
      <c r="DG114" s="69"/>
      <c r="DH114" s="69"/>
    </row>
    <row r="115" spans="1:112" ht="15.75">
      <c r="A115" s="198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05"/>
      <c r="BO115" s="205"/>
      <c r="BP115" s="205"/>
      <c r="BQ115" s="205"/>
      <c r="BR115" s="205"/>
      <c r="BS115" s="205"/>
      <c r="BT115" s="205"/>
      <c r="BU115" s="205"/>
      <c r="BV115" s="205"/>
      <c r="BW115" s="205"/>
      <c r="BX115" s="205"/>
      <c r="BY115" s="205"/>
      <c r="BZ115" s="205"/>
      <c r="CA115" s="205"/>
      <c r="CB115" s="205"/>
      <c r="CC115" s="205"/>
      <c r="CD115" s="205"/>
      <c r="CE115" s="205"/>
      <c r="CF115" s="205"/>
      <c r="CG115" s="205"/>
      <c r="CH115" s="205"/>
      <c r="CI115" s="205"/>
      <c r="CJ115" s="205"/>
      <c r="CK115" s="205"/>
      <c r="CL115" s="205"/>
      <c r="CM115" s="205"/>
      <c r="CN115" s="205"/>
      <c r="CO115" s="205"/>
      <c r="CP115" s="205"/>
      <c r="CQ115" s="205"/>
      <c r="CR115" s="205"/>
      <c r="CS115" s="205"/>
      <c r="CT115" s="205"/>
      <c r="CU115" s="205"/>
      <c r="CV115" s="205"/>
      <c r="CW115" s="205"/>
      <c r="CX115" s="205"/>
      <c r="CY115" s="205"/>
      <c r="CZ115" s="205"/>
      <c r="DA115" s="205"/>
      <c r="DB115" s="205"/>
      <c r="DC115" s="205"/>
      <c r="DD115" s="205"/>
      <c r="DE115" s="205"/>
      <c r="DF115" s="76"/>
      <c r="DG115" s="69"/>
      <c r="DH115" s="69"/>
    </row>
    <row r="116" spans="1:112" ht="15.75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200"/>
      <c r="CM116" s="201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81"/>
      <c r="DG116" s="69"/>
      <c r="DH116" s="69"/>
    </row>
    <row r="117" spans="1:112" ht="15.75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202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76"/>
      <c r="DG117" s="69"/>
      <c r="DH117" s="79"/>
    </row>
    <row r="118" spans="1:112" ht="15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11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173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200"/>
      <c r="CM118" s="201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76"/>
      <c r="DG118" s="69"/>
      <c r="DH118" s="79"/>
    </row>
    <row r="119" spans="1:112" ht="15.75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  <c r="BG119" s="203"/>
      <c r="BH119" s="203"/>
      <c r="BI119" s="203"/>
      <c r="BJ119" s="203"/>
      <c r="BK119" s="203"/>
      <c r="BL119" s="203"/>
      <c r="BM119" s="203"/>
      <c r="BN119" s="203"/>
      <c r="BO119" s="203"/>
      <c r="BP119" s="203"/>
      <c r="BQ119" s="203"/>
      <c r="BR119" s="203"/>
      <c r="BS119" s="203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CU119" s="160"/>
      <c r="CV119" s="160"/>
      <c r="CW119" s="160"/>
      <c r="CX119" s="160"/>
      <c r="CY119" s="160"/>
      <c r="CZ119" s="160"/>
      <c r="DA119" s="160"/>
      <c r="DB119" s="160"/>
      <c r="DC119" s="160"/>
      <c r="DD119" s="160"/>
      <c r="DE119" s="160"/>
      <c r="DF119" s="76"/>
      <c r="DG119" s="69"/>
      <c r="DH119" s="79"/>
    </row>
    <row r="120" spans="1:112" ht="15.75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7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73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200"/>
      <c r="CM120" s="201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147"/>
      <c r="DG120" s="69"/>
      <c r="DH120" s="69"/>
    </row>
    <row r="121" spans="1:112" ht="15.75">
      <c r="A121" s="199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60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  <c r="CL121" s="200"/>
      <c r="CM121" s="160"/>
      <c r="CN121" s="160"/>
      <c r="CO121" s="160"/>
      <c r="CP121" s="160"/>
      <c r="CQ121" s="160"/>
      <c r="CR121" s="160"/>
      <c r="CS121" s="160"/>
      <c r="CT121" s="160"/>
      <c r="CU121" s="160"/>
      <c r="CV121" s="160"/>
      <c r="CW121" s="160"/>
      <c r="CX121" s="160"/>
      <c r="CY121" s="160"/>
      <c r="CZ121" s="160"/>
      <c r="DA121" s="160"/>
      <c r="DB121" s="160"/>
      <c r="DC121" s="160"/>
      <c r="DD121" s="160"/>
      <c r="DE121" s="160"/>
      <c r="DF121" s="147"/>
      <c r="DG121" s="69"/>
      <c r="DH121" s="69"/>
    </row>
    <row r="122" spans="1:112" ht="15.75">
      <c r="A122" s="199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60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  <c r="CL122" s="200"/>
      <c r="CM122" s="160"/>
      <c r="CN122" s="160"/>
      <c r="CO122" s="160"/>
      <c r="CP122" s="160"/>
      <c r="CQ122" s="160"/>
      <c r="CR122" s="160"/>
      <c r="CS122" s="160"/>
      <c r="CT122" s="160"/>
      <c r="CU122" s="160"/>
      <c r="CV122" s="160"/>
      <c r="CW122" s="160"/>
      <c r="CX122" s="160"/>
      <c r="CY122" s="160"/>
      <c r="CZ122" s="160"/>
      <c r="DA122" s="160"/>
      <c r="DB122" s="160"/>
      <c r="DC122" s="160"/>
      <c r="DD122" s="160"/>
      <c r="DE122" s="160"/>
      <c r="DF122" s="147"/>
      <c r="DG122" s="69"/>
      <c r="DH122" s="69"/>
    </row>
    <row r="123" spans="1:112" ht="15.75">
      <c r="A123" s="199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60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200"/>
      <c r="CM123" s="160"/>
      <c r="CN123" s="160"/>
      <c r="CO123" s="160"/>
      <c r="CP123" s="160"/>
      <c r="CQ123" s="160"/>
      <c r="CR123" s="160"/>
      <c r="CS123" s="160"/>
      <c r="CT123" s="160"/>
      <c r="CU123" s="160"/>
      <c r="CV123" s="160"/>
      <c r="CW123" s="160"/>
      <c r="CX123" s="160"/>
      <c r="CY123" s="160"/>
      <c r="CZ123" s="160"/>
      <c r="DA123" s="160"/>
      <c r="DB123" s="160"/>
      <c r="DC123" s="160"/>
      <c r="DD123" s="160"/>
      <c r="DE123" s="160"/>
      <c r="DF123" s="147"/>
      <c r="DG123" s="69"/>
      <c r="DH123" s="69"/>
    </row>
    <row r="124" spans="1:112" ht="15.75">
      <c r="A124" s="199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200"/>
      <c r="CM124" s="160"/>
      <c r="CN124" s="160"/>
      <c r="CO124" s="160"/>
      <c r="CP124" s="160"/>
      <c r="CQ124" s="160"/>
      <c r="CR124" s="160"/>
      <c r="CS124" s="160"/>
      <c r="CT124" s="160"/>
      <c r="CU124" s="160"/>
      <c r="CV124" s="160"/>
      <c r="CW124" s="160"/>
      <c r="CX124" s="160"/>
      <c r="CY124" s="160"/>
      <c r="CZ124" s="160"/>
      <c r="DA124" s="160"/>
      <c r="DB124" s="160"/>
      <c r="DC124" s="160"/>
      <c r="DD124" s="160"/>
      <c r="DE124" s="160"/>
      <c r="DF124" s="147"/>
      <c r="DG124" s="69"/>
      <c r="DH124" s="69"/>
    </row>
    <row r="125" spans="1:112" ht="15.75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203"/>
      <c r="BF125" s="203"/>
      <c r="BG125" s="203"/>
      <c r="BH125" s="203"/>
      <c r="BI125" s="203"/>
      <c r="BJ125" s="203"/>
      <c r="BK125" s="203"/>
      <c r="BL125" s="203"/>
      <c r="BM125" s="203"/>
      <c r="BN125" s="203"/>
      <c r="BO125" s="203"/>
      <c r="BP125" s="203"/>
      <c r="BQ125" s="203"/>
      <c r="BR125" s="203"/>
      <c r="BS125" s="203"/>
      <c r="BT125" s="173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33"/>
      <c r="CM125" s="201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24"/>
      <c r="DG125" s="69"/>
      <c r="DH125" s="69"/>
    </row>
    <row r="126" spans="1:112" ht="15.75">
      <c r="A126" s="199"/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203"/>
      <c r="BC126" s="203"/>
      <c r="BD126" s="203"/>
      <c r="BE126" s="203"/>
      <c r="BF126" s="203"/>
      <c r="BG126" s="203"/>
      <c r="BH126" s="203"/>
      <c r="BI126" s="203"/>
      <c r="BJ126" s="203"/>
      <c r="BK126" s="203"/>
      <c r="BL126" s="203"/>
      <c r="BM126" s="203"/>
      <c r="BN126" s="203"/>
      <c r="BO126" s="203"/>
      <c r="BP126" s="203"/>
      <c r="BQ126" s="203"/>
      <c r="BR126" s="203"/>
      <c r="BS126" s="203"/>
      <c r="BT126" s="173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33"/>
      <c r="CM126" s="201"/>
      <c r="CN126" s="201"/>
      <c r="CO126" s="201"/>
      <c r="CP126" s="201"/>
      <c r="CQ126" s="201"/>
      <c r="CR126" s="201"/>
      <c r="CS126" s="201"/>
      <c r="CT126" s="201"/>
      <c r="CU126" s="201"/>
      <c r="CV126" s="201"/>
      <c r="CW126" s="201"/>
      <c r="CX126" s="201"/>
      <c r="CY126" s="201"/>
      <c r="CZ126" s="201"/>
      <c r="DA126" s="201"/>
      <c r="DB126" s="201"/>
      <c r="DC126" s="201"/>
      <c r="DD126" s="201"/>
      <c r="DE126" s="201"/>
      <c r="DF126" s="24"/>
      <c r="DG126" s="69"/>
      <c r="DH126" s="69"/>
    </row>
    <row r="127" spans="1:112" ht="15.75">
      <c r="A127" s="199"/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203"/>
      <c r="AT127" s="203"/>
      <c r="AU127" s="203"/>
      <c r="AV127" s="203"/>
      <c r="AW127" s="203"/>
      <c r="AX127" s="203"/>
      <c r="AY127" s="203"/>
      <c r="AZ127" s="203"/>
      <c r="BA127" s="203"/>
      <c r="BB127" s="203"/>
      <c r="BC127" s="203"/>
      <c r="BD127" s="203"/>
      <c r="BE127" s="203"/>
      <c r="BF127" s="203"/>
      <c r="BG127" s="203"/>
      <c r="BH127" s="203"/>
      <c r="BI127" s="203"/>
      <c r="BJ127" s="203"/>
      <c r="BK127" s="203"/>
      <c r="BL127" s="203"/>
      <c r="BM127" s="203"/>
      <c r="BN127" s="203"/>
      <c r="BO127" s="203"/>
      <c r="BP127" s="203"/>
      <c r="BQ127" s="203"/>
      <c r="BR127" s="203"/>
      <c r="BS127" s="203"/>
      <c r="BT127" s="173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33"/>
      <c r="CM127" s="201"/>
      <c r="CN127" s="201"/>
      <c r="CO127" s="201"/>
      <c r="CP127" s="201"/>
      <c r="CQ127" s="201"/>
      <c r="CR127" s="201"/>
      <c r="CS127" s="201"/>
      <c r="CT127" s="201"/>
      <c r="CU127" s="201"/>
      <c r="CV127" s="201"/>
      <c r="CW127" s="201"/>
      <c r="CX127" s="201"/>
      <c r="CY127" s="201"/>
      <c r="CZ127" s="201"/>
      <c r="DA127" s="201"/>
      <c r="DB127" s="201"/>
      <c r="DC127" s="201"/>
      <c r="DD127" s="201"/>
      <c r="DE127" s="201"/>
      <c r="DF127" s="24"/>
      <c r="DG127" s="69"/>
      <c r="DH127" s="69"/>
    </row>
    <row r="128" spans="1:112" ht="15.75">
      <c r="A128" s="199"/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  <c r="BS128" s="203"/>
      <c r="BT128" s="173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  <c r="CJ128" s="160"/>
      <c r="CK128" s="160"/>
      <c r="CL128" s="33"/>
      <c r="CM128" s="201"/>
      <c r="CN128" s="201"/>
      <c r="CO128" s="201"/>
      <c r="CP128" s="201"/>
      <c r="CQ128" s="201"/>
      <c r="CR128" s="201"/>
      <c r="CS128" s="201"/>
      <c r="CT128" s="201"/>
      <c r="CU128" s="201"/>
      <c r="CV128" s="201"/>
      <c r="CW128" s="201"/>
      <c r="CX128" s="201"/>
      <c r="CY128" s="201"/>
      <c r="CZ128" s="201"/>
      <c r="DA128" s="201"/>
      <c r="DB128" s="201"/>
      <c r="DC128" s="201"/>
      <c r="DD128" s="201"/>
      <c r="DE128" s="201"/>
      <c r="DF128" s="24"/>
      <c r="DG128" s="69"/>
      <c r="DH128" s="69"/>
    </row>
    <row r="129" spans="1:112" ht="15.75">
      <c r="A129" s="199"/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  <c r="BF129" s="203"/>
      <c r="BG129" s="203"/>
      <c r="BH129" s="203"/>
      <c r="BI129" s="203"/>
      <c r="BJ129" s="203"/>
      <c r="BK129" s="203"/>
      <c r="BL129" s="203"/>
      <c r="BM129" s="203"/>
      <c r="BN129" s="203"/>
      <c r="BO129" s="203"/>
      <c r="BP129" s="203"/>
      <c r="BQ129" s="203"/>
      <c r="BR129" s="203"/>
      <c r="BS129" s="203"/>
      <c r="BT129" s="173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  <c r="CL129" s="33"/>
      <c r="CM129" s="201"/>
      <c r="CN129" s="201"/>
      <c r="CO129" s="201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201"/>
      <c r="DE129" s="201"/>
      <c r="DF129" s="24"/>
      <c r="DG129" s="69"/>
      <c r="DH129" s="69"/>
    </row>
    <row r="130" spans="1:112" ht="15.75">
      <c r="A130" s="199"/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  <c r="BT130" s="173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33"/>
      <c r="CM130" s="201"/>
      <c r="CN130" s="201"/>
      <c r="CO130" s="201"/>
      <c r="CP130" s="201"/>
      <c r="CQ130" s="201"/>
      <c r="CR130" s="201"/>
      <c r="CS130" s="201"/>
      <c r="CT130" s="201"/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1"/>
      <c r="DF130" s="24"/>
      <c r="DG130" s="69"/>
      <c r="DH130" s="69"/>
    </row>
    <row r="131" spans="1:112" ht="15.75">
      <c r="A131" s="199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7"/>
      <c r="BJ131" s="197"/>
      <c r="BK131" s="197"/>
      <c r="BL131" s="197"/>
      <c r="BM131" s="197"/>
      <c r="BN131" s="197"/>
      <c r="BO131" s="197"/>
      <c r="BP131" s="197"/>
      <c r="BQ131" s="197"/>
      <c r="BR131" s="197"/>
      <c r="BS131" s="197"/>
      <c r="BT131" s="173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33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4"/>
      <c r="DG131" s="69"/>
      <c r="DH131" s="69"/>
    </row>
    <row r="132" spans="1:112" ht="15.75">
      <c r="A132" s="199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203"/>
      <c r="BT132" s="173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33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4"/>
      <c r="DG132" s="69"/>
      <c r="DH132" s="69"/>
    </row>
    <row r="133" spans="1:112" ht="15.75">
      <c r="A133" s="198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  <c r="CL133" s="160"/>
      <c r="CM133" s="160"/>
      <c r="CN133" s="160"/>
      <c r="CO133" s="160"/>
      <c r="CP133" s="160"/>
      <c r="CQ133" s="160"/>
      <c r="CR133" s="160"/>
      <c r="CS133" s="160"/>
      <c r="CT133" s="160"/>
      <c r="CU133" s="160"/>
      <c r="CV133" s="160"/>
      <c r="CW133" s="160"/>
      <c r="CX133" s="160"/>
      <c r="CY133" s="160"/>
      <c r="CZ133" s="160"/>
      <c r="DA133" s="160"/>
      <c r="DB133" s="160"/>
      <c r="DC133" s="160"/>
      <c r="DD133" s="160"/>
      <c r="DE133" s="160"/>
      <c r="DF133" s="76"/>
      <c r="DG133" s="69"/>
      <c r="DH133" s="69"/>
    </row>
    <row r="134" spans="1:112" ht="15.75">
      <c r="A134" s="199"/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3"/>
      <c r="BP134" s="173"/>
      <c r="BQ134" s="173"/>
      <c r="BR134" s="173"/>
      <c r="BS134" s="173"/>
      <c r="BT134" s="173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0"/>
      <c r="CL134" s="200"/>
      <c r="CM134" s="201"/>
      <c r="CN134" s="160"/>
      <c r="CO134" s="160"/>
      <c r="CP134" s="160"/>
      <c r="CQ134" s="160"/>
      <c r="CR134" s="160"/>
      <c r="CS134" s="160"/>
      <c r="CT134" s="160"/>
      <c r="CU134" s="160"/>
      <c r="CV134" s="160"/>
      <c r="CW134" s="160"/>
      <c r="CX134" s="160"/>
      <c r="CY134" s="160"/>
      <c r="CZ134" s="160"/>
      <c r="DA134" s="160"/>
      <c r="DB134" s="160"/>
      <c r="DC134" s="160"/>
      <c r="DD134" s="160"/>
      <c r="DE134" s="160"/>
      <c r="DF134" s="76"/>
      <c r="DG134" s="69"/>
      <c r="DH134" s="69"/>
    </row>
    <row r="135" spans="1:112" ht="15.75">
      <c r="A135" s="199"/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202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0"/>
      <c r="CI135" s="160"/>
      <c r="CJ135" s="160"/>
      <c r="CK135" s="160"/>
      <c r="CL135" s="160"/>
      <c r="CM135" s="160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0"/>
      <c r="DA135" s="160"/>
      <c r="DB135" s="160"/>
      <c r="DC135" s="160"/>
      <c r="DD135" s="160"/>
      <c r="DE135" s="160"/>
      <c r="DF135" s="76"/>
      <c r="DG135" s="69"/>
      <c r="DH135" s="79"/>
    </row>
    <row r="136" spans="1:112" ht="15.75">
      <c r="A136" s="198"/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8"/>
      <c r="CH136" s="198"/>
      <c r="CI136" s="198"/>
      <c r="CJ136" s="198"/>
      <c r="CK136" s="198"/>
      <c r="CL136" s="198"/>
      <c r="CM136" s="198"/>
      <c r="CN136" s="198"/>
      <c r="CO136" s="198"/>
      <c r="CP136" s="198"/>
      <c r="CQ136" s="198"/>
      <c r="CR136" s="198"/>
      <c r="CS136" s="198"/>
      <c r="CT136" s="198"/>
      <c r="CU136" s="198"/>
      <c r="CV136" s="198"/>
      <c r="CW136" s="198"/>
      <c r="CX136" s="198"/>
      <c r="CY136" s="198"/>
      <c r="CZ136" s="198"/>
      <c r="DA136" s="198"/>
      <c r="DB136" s="198"/>
      <c r="DC136" s="198"/>
      <c r="DD136" s="198"/>
      <c r="DE136" s="198"/>
      <c r="DF136" s="76"/>
      <c r="DG136" s="69"/>
      <c r="DH136" s="69"/>
    </row>
    <row r="137" spans="1:112" ht="15.75">
      <c r="A137" s="199"/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7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73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200"/>
      <c r="CM137" s="201"/>
      <c r="CN137" s="204"/>
      <c r="CO137" s="204"/>
      <c r="CP137" s="204"/>
      <c r="CQ137" s="204"/>
      <c r="CR137" s="204"/>
      <c r="CS137" s="204"/>
      <c r="CT137" s="204"/>
      <c r="CU137" s="204"/>
      <c r="CV137" s="204"/>
      <c r="CW137" s="204"/>
      <c r="CX137" s="204"/>
      <c r="CY137" s="204"/>
      <c r="CZ137" s="204"/>
      <c r="DA137" s="204"/>
      <c r="DB137" s="204"/>
      <c r="DC137" s="204"/>
      <c r="DD137" s="204"/>
      <c r="DE137" s="204"/>
      <c r="DF137" s="81"/>
      <c r="DG137" s="69"/>
      <c r="DH137" s="69"/>
    </row>
    <row r="138" spans="1:112" ht="15.75">
      <c r="A138" s="199"/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160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76"/>
      <c r="DG138" s="69"/>
      <c r="DH138" s="69"/>
    </row>
    <row r="139" spans="1:112" ht="15.75">
      <c r="A139" s="199"/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197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73"/>
      <c r="BU139" s="160"/>
      <c r="BV139" s="160"/>
      <c r="BW139" s="160"/>
      <c r="BX139" s="160"/>
      <c r="BY139" s="160"/>
      <c r="BZ139" s="160"/>
      <c r="CA139" s="160"/>
      <c r="CB139" s="160"/>
      <c r="CC139" s="160"/>
      <c r="CD139" s="160"/>
      <c r="CE139" s="160"/>
      <c r="CF139" s="160"/>
      <c r="CG139" s="160"/>
      <c r="CH139" s="160"/>
      <c r="CI139" s="160"/>
      <c r="CJ139" s="160"/>
      <c r="CK139" s="160"/>
      <c r="CL139" s="200"/>
      <c r="CM139" s="201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76"/>
      <c r="DG139" s="69"/>
      <c r="DH139" s="79"/>
    </row>
    <row r="140" spans="1:112" ht="15.75">
      <c r="A140" s="206"/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160"/>
      <c r="CM140" s="204"/>
      <c r="CN140" s="204"/>
      <c r="CO140" s="204"/>
      <c r="CP140" s="204"/>
      <c r="CQ140" s="204"/>
      <c r="CR140" s="204"/>
      <c r="CS140" s="204"/>
      <c r="CT140" s="204"/>
      <c r="CU140" s="204"/>
      <c r="CV140" s="204"/>
      <c r="CW140" s="204"/>
      <c r="CX140" s="204"/>
      <c r="CY140" s="204"/>
      <c r="CZ140" s="204"/>
      <c r="DA140" s="204"/>
      <c r="DB140" s="204"/>
      <c r="DC140" s="204"/>
      <c r="DD140" s="204"/>
      <c r="DE140" s="204"/>
      <c r="DF140" s="76"/>
      <c r="DG140" s="69"/>
      <c r="DH140" s="69"/>
    </row>
    <row r="141" spans="1:112" ht="15.75">
      <c r="A141" s="198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05"/>
      <c r="BO141" s="205"/>
      <c r="BP141" s="205"/>
      <c r="BQ141" s="205"/>
      <c r="BR141" s="205"/>
      <c r="BS141" s="205"/>
      <c r="BT141" s="205"/>
      <c r="BU141" s="205"/>
      <c r="BV141" s="205"/>
      <c r="BW141" s="205"/>
      <c r="BX141" s="205"/>
      <c r="BY141" s="205"/>
      <c r="BZ141" s="205"/>
      <c r="CA141" s="205"/>
      <c r="CB141" s="205"/>
      <c r="CC141" s="205"/>
      <c r="CD141" s="205"/>
      <c r="CE141" s="205"/>
      <c r="CF141" s="205"/>
      <c r="CG141" s="205"/>
      <c r="CH141" s="205"/>
      <c r="CI141" s="205"/>
      <c r="CJ141" s="205"/>
      <c r="CK141" s="205"/>
      <c r="CL141" s="205"/>
      <c r="CM141" s="205"/>
      <c r="CN141" s="205"/>
      <c r="CO141" s="205"/>
      <c r="CP141" s="205"/>
      <c r="CQ141" s="205"/>
      <c r="CR141" s="205"/>
      <c r="CS141" s="205"/>
      <c r="CT141" s="205"/>
      <c r="CU141" s="205"/>
      <c r="CV141" s="205"/>
      <c r="CW141" s="205"/>
      <c r="CX141" s="205"/>
      <c r="CY141" s="205"/>
      <c r="CZ141" s="205"/>
      <c r="DA141" s="205"/>
      <c r="DB141" s="205"/>
      <c r="DC141" s="205"/>
      <c r="DD141" s="205"/>
      <c r="DE141" s="205"/>
      <c r="DF141" s="76"/>
      <c r="DG141" s="69"/>
      <c r="DH141" s="69"/>
    </row>
    <row r="142" spans="1:112" ht="15.75">
      <c r="A142" s="199"/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7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0"/>
      <c r="BS142" s="160"/>
      <c r="BT142" s="173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0"/>
      <c r="CI142" s="160"/>
      <c r="CJ142" s="160"/>
      <c r="CK142" s="160"/>
      <c r="CL142" s="200"/>
      <c r="CM142" s="201"/>
      <c r="CN142" s="160"/>
      <c r="CO142" s="160"/>
      <c r="CP142" s="160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0"/>
      <c r="DA142" s="160"/>
      <c r="DB142" s="160"/>
      <c r="DC142" s="160"/>
      <c r="DD142" s="160"/>
      <c r="DE142" s="160"/>
      <c r="DF142" s="81"/>
      <c r="DG142" s="69"/>
      <c r="DH142" s="69"/>
    </row>
    <row r="143" spans="1:112" ht="15.75">
      <c r="A143" s="199"/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  <c r="DD143" s="160"/>
      <c r="DE143" s="160"/>
      <c r="DF143" s="76"/>
      <c r="DG143" s="69"/>
      <c r="DH143" s="79"/>
    </row>
    <row r="144" spans="1:112" ht="15.75">
      <c r="A144" s="198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  <c r="DD144" s="160"/>
      <c r="DE144" s="160"/>
      <c r="DF144" s="76"/>
      <c r="DG144" s="69"/>
      <c r="DH144" s="79"/>
    </row>
    <row r="145" spans="1:112" ht="15.75">
      <c r="A145" s="199"/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73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73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33"/>
      <c r="CM145" s="207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  <c r="DD145" s="160"/>
      <c r="DE145" s="160"/>
      <c r="DF145" s="76"/>
      <c r="DG145" s="69"/>
      <c r="DH145" s="79"/>
    </row>
    <row r="146" spans="1:112" ht="15.75">
      <c r="A146" s="198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7"/>
      <c r="BX146" s="197"/>
      <c r="BY146" s="197"/>
      <c r="BZ146" s="197"/>
      <c r="CA146" s="197"/>
      <c r="CB146" s="197"/>
      <c r="CC146" s="197"/>
      <c r="CD146" s="197"/>
      <c r="CE146" s="197"/>
      <c r="CF146" s="197"/>
      <c r="CG146" s="197"/>
      <c r="CH146" s="197"/>
      <c r="CI146" s="197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197"/>
      <c r="CT146" s="197"/>
      <c r="CU146" s="197"/>
      <c r="CV146" s="197"/>
      <c r="CW146" s="197"/>
      <c r="CX146" s="197"/>
      <c r="CY146" s="197"/>
      <c r="CZ146" s="197"/>
      <c r="DA146" s="197"/>
      <c r="DB146" s="197"/>
      <c r="DC146" s="197"/>
      <c r="DD146" s="197"/>
      <c r="DE146" s="197"/>
      <c r="DF146" s="76"/>
      <c r="DG146" s="68"/>
      <c r="DH146" s="68"/>
    </row>
    <row r="147" spans="1:112" ht="15.75">
      <c r="A147" s="197"/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173"/>
      <c r="BK147" s="173"/>
      <c r="BL147" s="173"/>
      <c r="BM147" s="173"/>
      <c r="BN147" s="173"/>
      <c r="BO147" s="173"/>
      <c r="BP147" s="173"/>
      <c r="BQ147" s="173"/>
      <c r="BR147" s="173"/>
      <c r="BS147" s="173"/>
      <c r="BT147" s="173"/>
      <c r="BU147" s="173"/>
      <c r="BV147" s="173"/>
      <c r="BW147" s="173"/>
      <c r="BX147" s="173"/>
      <c r="BY147" s="173"/>
      <c r="BZ147" s="173"/>
      <c r="CA147" s="173"/>
      <c r="CB147" s="173"/>
      <c r="CC147" s="173"/>
      <c r="CD147" s="173"/>
      <c r="CE147" s="173"/>
      <c r="CF147" s="173"/>
      <c r="CG147" s="173"/>
      <c r="CH147" s="173"/>
      <c r="CI147" s="173"/>
      <c r="CJ147" s="173"/>
      <c r="CK147" s="173"/>
      <c r="CL147" s="33"/>
      <c r="CM147" s="207"/>
      <c r="CN147" s="207"/>
      <c r="CO147" s="207"/>
      <c r="CP147" s="207"/>
      <c r="CQ147" s="207"/>
      <c r="CR147" s="207"/>
      <c r="CS147" s="207"/>
      <c r="CT147" s="207"/>
      <c r="CU147" s="207"/>
      <c r="CV147" s="207"/>
      <c r="CW147" s="207"/>
      <c r="CX147" s="207"/>
      <c r="CY147" s="207"/>
      <c r="CZ147" s="207"/>
      <c r="DA147" s="207"/>
      <c r="DB147" s="207"/>
      <c r="DC147" s="207"/>
      <c r="DD147" s="207"/>
      <c r="DE147" s="207"/>
      <c r="DF147" s="76"/>
      <c r="DG147" s="68"/>
      <c r="DH147" s="68"/>
    </row>
    <row r="148" spans="1:112" ht="15.75">
      <c r="A148" s="197"/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  <c r="BV148" s="173"/>
      <c r="BW148" s="173"/>
      <c r="BX148" s="173"/>
      <c r="BY148" s="173"/>
      <c r="BZ148" s="173"/>
      <c r="CA148" s="173"/>
      <c r="CB148" s="173"/>
      <c r="CC148" s="173"/>
      <c r="CD148" s="173"/>
      <c r="CE148" s="173"/>
      <c r="CF148" s="173"/>
      <c r="CG148" s="173"/>
      <c r="CH148" s="173"/>
      <c r="CI148" s="173"/>
      <c r="CJ148" s="173"/>
      <c r="CK148" s="173"/>
      <c r="CL148" s="33"/>
      <c r="CM148" s="82"/>
      <c r="CN148" s="173"/>
      <c r="CO148" s="173"/>
      <c r="CP148" s="173"/>
      <c r="CQ148" s="173"/>
      <c r="CR148" s="173"/>
      <c r="CS148" s="173"/>
      <c r="CT148" s="173"/>
      <c r="CU148" s="173"/>
      <c r="CV148" s="173"/>
      <c r="CW148" s="173"/>
      <c r="CX148" s="173"/>
      <c r="CY148" s="173"/>
      <c r="CZ148" s="173"/>
      <c r="DA148" s="173"/>
      <c r="DB148" s="173"/>
      <c r="DC148" s="173"/>
      <c r="DD148" s="173"/>
      <c r="DE148" s="173"/>
      <c r="DF148" s="76"/>
      <c r="DG148" s="68"/>
      <c r="DH148" s="68"/>
    </row>
    <row r="149" spans="1:112" ht="15.75">
      <c r="A149" s="197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3"/>
      <c r="CA149" s="173"/>
      <c r="CB149" s="173"/>
      <c r="CC149" s="173"/>
      <c r="CD149" s="173"/>
      <c r="CE149" s="173"/>
      <c r="CF149" s="173"/>
      <c r="CG149" s="173"/>
      <c r="CH149" s="173"/>
      <c r="CI149" s="173"/>
      <c r="CJ149" s="173"/>
      <c r="CK149" s="173"/>
      <c r="CL149" s="33"/>
      <c r="CM149" s="82"/>
      <c r="CN149" s="200"/>
      <c r="CO149" s="173"/>
      <c r="CP149" s="173"/>
      <c r="CQ149" s="173"/>
      <c r="CR149" s="173"/>
      <c r="CS149" s="173"/>
      <c r="CT149" s="173"/>
      <c r="CU149" s="173"/>
      <c r="CV149" s="173"/>
      <c r="CW149" s="173"/>
      <c r="CX149" s="173"/>
      <c r="CY149" s="173"/>
      <c r="CZ149" s="173"/>
      <c r="DA149" s="173"/>
      <c r="DB149" s="173"/>
      <c r="DC149" s="173"/>
      <c r="DD149" s="173"/>
      <c r="DE149" s="173"/>
      <c r="DF149" s="76"/>
      <c r="DG149" s="68"/>
      <c r="DH149" s="79"/>
    </row>
    <row r="150" spans="1:112" ht="15.75">
      <c r="A150" s="198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  <c r="DD150" s="160"/>
      <c r="DE150" s="160"/>
      <c r="DF150" s="76"/>
      <c r="DG150" s="69"/>
      <c r="DH150" s="69"/>
    </row>
    <row r="151" spans="1:112" ht="15.75">
      <c r="A151" s="198"/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8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05"/>
      <c r="BO151" s="205"/>
      <c r="BP151" s="205"/>
      <c r="BQ151" s="205"/>
      <c r="BR151" s="205"/>
      <c r="BS151" s="205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4"/>
      <c r="CM151" s="209"/>
      <c r="CN151" s="208"/>
      <c r="CO151" s="208"/>
      <c r="CP151" s="208"/>
      <c r="CQ151" s="208"/>
      <c r="CR151" s="208"/>
      <c r="CS151" s="208"/>
      <c r="CT151" s="208"/>
      <c r="CU151" s="208"/>
      <c r="CV151" s="208"/>
      <c r="CW151" s="208"/>
      <c r="CX151" s="208"/>
      <c r="CY151" s="208"/>
      <c r="CZ151" s="208"/>
      <c r="DA151" s="208"/>
      <c r="DB151" s="208"/>
      <c r="DC151" s="208"/>
      <c r="DD151" s="208"/>
      <c r="DE151" s="208"/>
      <c r="DF151" s="76"/>
      <c r="DG151" s="69"/>
      <c r="DH151" s="69"/>
    </row>
    <row r="152" spans="1:112" ht="15.75">
      <c r="A152" s="2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33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76"/>
      <c r="DG152" s="69"/>
      <c r="DH152" s="69"/>
    </row>
    <row r="153" spans="1:112" ht="15.75">
      <c r="A153" s="68"/>
      <c r="B153" s="68"/>
      <c r="C153" s="68"/>
      <c r="D153" s="68"/>
      <c r="E153" s="68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9"/>
      <c r="DH153" s="69"/>
    </row>
    <row r="154" spans="1:112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68"/>
      <c r="DG154" s="69"/>
      <c r="DH154" s="69"/>
    </row>
    <row r="156" spans="1:112" ht="12.75">
      <c r="A156" s="1">
        <v>4048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28"/>
      <c r="DG156" s="37"/>
      <c r="DH156" s="37"/>
    </row>
  </sheetData>
  <sheetProtection/>
  <mergeCells count="322">
    <mergeCell ref="A150:DE150"/>
    <mergeCell ref="A151:AR151"/>
    <mergeCell ref="AS151:BS151"/>
    <mergeCell ref="CM151:DE151"/>
    <mergeCell ref="A148:AR148"/>
    <mergeCell ref="AS148:BS148"/>
    <mergeCell ref="BT148:CK148"/>
    <mergeCell ref="CN148:DE148"/>
    <mergeCell ref="A149:AR149"/>
    <mergeCell ref="AS149:BS149"/>
    <mergeCell ref="BT149:CK149"/>
    <mergeCell ref="CN149:DE149"/>
    <mergeCell ref="A145:AR145"/>
    <mergeCell ref="AS145:BS145"/>
    <mergeCell ref="BT145:CK145"/>
    <mergeCell ref="CM145:DE145"/>
    <mergeCell ref="A146:DE146"/>
    <mergeCell ref="A147:AR147"/>
    <mergeCell ref="AS147:BS147"/>
    <mergeCell ref="BT147:CK147"/>
    <mergeCell ref="CM147:DE147"/>
    <mergeCell ref="A142:AR143"/>
    <mergeCell ref="AS142:BS143"/>
    <mergeCell ref="BT142:CK143"/>
    <mergeCell ref="CL142:CL143"/>
    <mergeCell ref="CM142:DE143"/>
    <mergeCell ref="A144:DE144"/>
    <mergeCell ref="A139:AR140"/>
    <mergeCell ref="AS139:BS140"/>
    <mergeCell ref="BT139:CK140"/>
    <mergeCell ref="CL139:CL140"/>
    <mergeCell ref="CM139:DE140"/>
    <mergeCell ref="A141:DE141"/>
    <mergeCell ref="A136:DE136"/>
    <mergeCell ref="A137:AR138"/>
    <mergeCell ref="AS137:BS138"/>
    <mergeCell ref="BT137:CK138"/>
    <mergeCell ref="CL137:CL138"/>
    <mergeCell ref="CM137:DE138"/>
    <mergeCell ref="A133:DE133"/>
    <mergeCell ref="A134:AR135"/>
    <mergeCell ref="AS134:BS134"/>
    <mergeCell ref="BT134:CK135"/>
    <mergeCell ref="CL134:CL135"/>
    <mergeCell ref="CM134:DE135"/>
    <mergeCell ref="AS135:BS135"/>
    <mergeCell ref="A131:AR131"/>
    <mergeCell ref="AS131:BS131"/>
    <mergeCell ref="BT131:CK131"/>
    <mergeCell ref="CM131:DE131"/>
    <mergeCell ref="A132:AR132"/>
    <mergeCell ref="AS132:BS132"/>
    <mergeCell ref="BT132:CK132"/>
    <mergeCell ref="CM132:DE132"/>
    <mergeCell ref="A129:AR129"/>
    <mergeCell ref="AS129:BS129"/>
    <mergeCell ref="BT129:CK129"/>
    <mergeCell ref="CM129:DE129"/>
    <mergeCell ref="A130:AR130"/>
    <mergeCell ref="AS130:BS130"/>
    <mergeCell ref="BT130:CK130"/>
    <mergeCell ref="CM130:DE130"/>
    <mergeCell ref="A127:AR127"/>
    <mergeCell ref="AS127:BS127"/>
    <mergeCell ref="BT127:CK127"/>
    <mergeCell ref="CM127:DE127"/>
    <mergeCell ref="A128:AR128"/>
    <mergeCell ref="AS128:BS128"/>
    <mergeCell ref="BT128:CK128"/>
    <mergeCell ref="CM128:DE128"/>
    <mergeCell ref="DF120:DF124"/>
    <mergeCell ref="A125:AR125"/>
    <mergeCell ref="AS125:BS125"/>
    <mergeCell ref="BT125:CK125"/>
    <mergeCell ref="CM125:DE125"/>
    <mergeCell ref="A126:AR126"/>
    <mergeCell ref="AS126:BS126"/>
    <mergeCell ref="BT126:CK126"/>
    <mergeCell ref="CM126:DE126"/>
    <mergeCell ref="BT118:CK119"/>
    <mergeCell ref="CL118:CL119"/>
    <mergeCell ref="CM118:DE119"/>
    <mergeCell ref="A119:AR119"/>
    <mergeCell ref="AS119:BS119"/>
    <mergeCell ref="A120:AR124"/>
    <mergeCell ref="AS120:BS124"/>
    <mergeCell ref="BT120:CK124"/>
    <mergeCell ref="CL120:CL124"/>
    <mergeCell ref="CM120:DE124"/>
    <mergeCell ref="A116:AR117"/>
    <mergeCell ref="AS116:BS116"/>
    <mergeCell ref="BT116:CK117"/>
    <mergeCell ref="CL116:CL117"/>
    <mergeCell ref="CM116:DE117"/>
    <mergeCell ref="AS117:BS117"/>
    <mergeCell ref="A113:AR114"/>
    <mergeCell ref="AS113:BS114"/>
    <mergeCell ref="BT113:CK114"/>
    <mergeCell ref="CL113:CL114"/>
    <mergeCell ref="CM113:DE114"/>
    <mergeCell ref="A115:DE115"/>
    <mergeCell ref="A111:AR112"/>
    <mergeCell ref="AS111:BS111"/>
    <mergeCell ref="BT111:CK112"/>
    <mergeCell ref="CL111:CL112"/>
    <mergeCell ref="CM111:DE112"/>
    <mergeCell ref="AS112:BS112"/>
    <mergeCell ref="A109:AR110"/>
    <mergeCell ref="AS109:BS109"/>
    <mergeCell ref="BT109:CK110"/>
    <mergeCell ref="CL109:CL110"/>
    <mergeCell ref="CM109:DE110"/>
    <mergeCell ref="AS110:BS110"/>
    <mergeCell ref="AS105:BS105"/>
    <mergeCell ref="A106:DE106"/>
    <mergeCell ref="A107:AR108"/>
    <mergeCell ref="AS107:BS107"/>
    <mergeCell ref="BT107:CK108"/>
    <mergeCell ref="CL107:CL108"/>
    <mergeCell ref="CM107:DE108"/>
    <mergeCell ref="AS108:BS108"/>
    <mergeCell ref="A102:AR103"/>
    <mergeCell ref="AS102:BS103"/>
    <mergeCell ref="BT102:CK103"/>
    <mergeCell ref="CL102:CL103"/>
    <mergeCell ref="CM102:DE103"/>
    <mergeCell ref="A104:AR105"/>
    <mergeCell ref="AS104:BS104"/>
    <mergeCell ref="BT104:CK105"/>
    <mergeCell ref="CL104:CL105"/>
    <mergeCell ref="CM104:DE105"/>
    <mergeCell ref="A98:DE98"/>
    <mergeCell ref="A99:DE99"/>
    <mergeCell ref="A100:AR101"/>
    <mergeCell ref="AS100:BS100"/>
    <mergeCell ref="BT100:CK101"/>
    <mergeCell ref="CL100:CL101"/>
    <mergeCell ref="CM100:DE101"/>
    <mergeCell ref="AS101:BS101"/>
    <mergeCell ref="A91:DE91"/>
    <mergeCell ref="A92:DE92"/>
    <mergeCell ref="A93:DE93"/>
    <mergeCell ref="A94:DE94"/>
    <mergeCell ref="G95:DE95"/>
    <mergeCell ref="A97:AR97"/>
    <mergeCell ref="AS97:BS97"/>
    <mergeCell ref="BT97:CK97"/>
    <mergeCell ref="CM97:DE97"/>
    <mergeCell ref="AZ86:DE86"/>
    <mergeCell ref="BH87:BL87"/>
    <mergeCell ref="BP87:CN87"/>
    <mergeCell ref="CO87:CT87"/>
    <mergeCell ref="CU87:CW87"/>
    <mergeCell ref="BP88:CN88"/>
    <mergeCell ref="AZ80:DE80"/>
    <mergeCell ref="AZ81:DE81"/>
    <mergeCell ref="AZ82:DE82"/>
    <mergeCell ref="AZ83:DE83"/>
    <mergeCell ref="AZ84:DE84"/>
    <mergeCell ref="AZ85:DE85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149"/>
  <sheetViews>
    <sheetView zoomScalePageLayoutView="0" workbookViewId="0" topLeftCell="A7">
      <selection activeCell="A92" sqref="A92:DE92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597.6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9" t="s">
        <v>105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90" t="s">
        <v>5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9" t="s">
        <v>106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103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104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202</v>
      </c>
      <c r="CP11" s="186"/>
      <c r="CQ11" s="186"/>
      <c r="CR11" s="186"/>
      <c r="CS11" s="186"/>
      <c r="CT11" s="186"/>
      <c r="CU11" s="187" t="s">
        <v>102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151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83" t="s">
        <v>112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107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89" t="s">
        <v>111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8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6" t="s">
        <v>143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16">
        <f>ROUND(CM24*$A$1*12,0)</f>
        <v>5307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5307</v>
      </c>
      <c r="CM24" s="119">
        <v>0.74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36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/>
      <c r="DG25" s="27"/>
      <c r="DH25" s="39">
        <f>CM24+CM26+CM28</f>
        <v>1.08</v>
      </c>
    </row>
    <row r="26" spans="1:112" ht="36" customHeight="1">
      <c r="A26" s="120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12" t="s">
        <v>145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16">
        <f>ROUND(CM26*$A$1*12,0)</f>
        <v>2223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2223</v>
      </c>
      <c r="CM26" s="119">
        <v>0.31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61"/>
      <c r="DG26" s="27"/>
      <c r="DH26" s="39"/>
    </row>
    <row r="27" spans="1:112" ht="38.25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61"/>
      <c r="DG27" s="27"/>
      <c r="DH27" s="39"/>
    </row>
    <row r="28" spans="1:112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72" t="s">
        <v>36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16">
        <f>ROUND(CM28*$A$1*12,0)</f>
        <v>215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117">
        <f>ROUND(BT28/12*12,0)</f>
        <v>215</v>
      </c>
      <c r="CM28" s="119">
        <v>0.03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6"/>
      <c r="DG28" s="27"/>
      <c r="DH28" s="27"/>
    </row>
    <row r="29" spans="1:112" ht="48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64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118"/>
      <c r="CM29" s="177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6">
        <f>BT28/12/31*8</f>
        <v>4.623655913978495</v>
      </c>
      <c r="DG29" s="27"/>
      <c r="DH29" s="27"/>
    </row>
    <row r="30" spans="1:112" ht="15.75" customHeight="1">
      <c r="A30" s="89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"/>
      <c r="DG30" s="27"/>
      <c r="DH30" s="27"/>
    </row>
    <row r="31" spans="1:112" ht="15.75" customHeight="1">
      <c r="A31" s="111" t="s">
        <v>115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6" t="s">
        <v>108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9"/>
      <c r="BT31" s="116">
        <f>ROUND(CM31*$A$1*12,0)</f>
        <v>4374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8"/>
      <c r="CL31" s="117">
        <f>ROUND(BT31/12*12,0)</f>
        <v>4374</v>
      </c>
      <c r="CM31" s="119">
        <v>0.61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61"/>
      <c r="DG31" s="27"/>
      <c r="DH31" s="39">
        <f>CM31+CM33+CM35+CM37</f>
        <v>2.68</v>
      </c>
    </row>
    <row r="32" spans="1:112" ht="15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13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8"/>
      <c r="CM32" s="128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F32" s="56"/>
      <c r="DG32" s="27"/>
      <c r="DH32" s="27"/>
    </row>
    <row r="33" spans="1:112" ht="15.75" customHeight="1">
      <c r="A33" s="111" t="s">
        <v>116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6" t="s">
        <v>36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16">
        <f>ROUND(CM33*$A$1*12,0)</f>
        <v>5163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17">
        <f>ROUND(BT33/12*12,0)</f>
        <v>5163</v>
      </c>
      <c r="CM33" s="119">
        <v>0.72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/>
      <c r="DG33" s="27"/>
      <c r="DH33" s="27"/>
    </row>
    <row r="34" spans="1:112" ht="4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40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64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6"/>
      <c r="CL34" s="118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6">
        <f>BT33/12/31*8</f>
        <v>111.03225806451613</v>
      </c>
      <c r="DG34" s="27"/>
      <c r="DH34" s="27"/>
    </row>
    <row r="35" spans="1:112" ht="15.75" customHeight="1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6" t="s">
        <v>108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9"/>
      <c r="BT35" s="116">
        <f>ROUND(CM35*$A$1*12,0)</f>
        <v>1793</v>
      </c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8"/>
      <c r="CL35" s="117">
        <f>ROUND(BT35/12*12,0)</f>
        <v>1793</v>
      </c>
      <c r="CM35" s="119">
        <v>0.25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/>
      <c r="DG35" s="27"/>
      <c r="DH35" s="27"/>
    </row>
    <row r="36" spans="1:112" ht="4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40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18"/>
      <c r="CM36" s="128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  <c r="DF36" s="16">
        <f>BT35/12/31*8</f>
        <v>38.55913978494623</v>
      </c>
      <c r="DG36" s="27"/>
      <c r="DH36" s="27"/>
    </row>
    <row r="37" spans="1:112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 t="s">
        <v>120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8"/>
      <c r="BT37" s="116">
        <f>ROUND(CM37*$A$1*12,0)</f>
        <v>7888</v>
      </c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117">
        <f>ROUND(BT37/12*12,0)</f>
        <v>7888</v>
      </c>
      <c r="CM37" s="119">
        <v>1.1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5"/>
      <c r="BT38" s="113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8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  <c r="DF38" s="16">
        <v>0.04</v>
      </c>
      <c r="DG38" s="27"/>
      <c r="DH38" s="27"/>
    </row>
    <row r="39" spans="1:112" ht="36" customHeight="1">
      <c r="A39" s="89" t="s">
        <v>122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16"/>
      <c r="DG39" s="27"/>
      <c r="DH39" s="27"/>
    </row>
    <row r="40" spans="1:112" ht="15.75" customHeight="1">
      <c r="A40" s="111" t="s">
        <v>40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6" t="s">
        <v>117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16">
        <f>ROUND(CM40*$A$1*12,0)</f>
        <v>9968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9968</v>
      </c>
      <c r="CM40" s="119">
        <v>1.39</v>
      </c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41"/>
      <c r="DG40" s="27"/>
      <c r="DH40" s="27"/>
    </row>
    <row r="41" spans="1:112" ht="53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40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214.36559139784944</v>
      </c>
      <c r="DG41" s="27"/>
      <c r="DH41" s="39">
        <f>CM40+CM42+CM44+CM49+CM50+CM51+CM52+CM53+CM54+CM55+CM56</f>
        <v>3.23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6">
        <f>ROUND(CM42*$A$1*12,0)</f>
        <v>3586</v>
      </c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7">
        <f>ROUND(BT42/12*12,0)</f>
        <v>3586</v>
      </c>
      <c r="CM42" s="119">
        <v>0.5</v>
      </c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  <c r="DF42" s="16"/>
      <c r="DG42" s="27"/>
      <c r="DH42" s="39"/>
    </row>
    <row r="43" spans="1:112" ht="43.5" customHeight="1">
      <c r="A43" s="103" t="s">
        <v>119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48" t="s">
        <v>37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18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5"/>
      <c r="DF43" s="16"/>
      <c r="DG43" s="27"/>
      <c r="DH43" s="39"/>
    </row>
    <row r="44" spans="1:112" ht="15.75" customHeight="1">
      <c r="A44" s="111" t="s">
        <v>118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2" t="s">
        <v>117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2"/>
      <c r="BT44" s="116">
        <f>ROUND(CM44*$A$1*12,0)</f>
        <v>3586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117">
        <f>ROUND(BT44/12*12,0)</f>
        <v>3586</v>
      </c>
      <c r="CM44" s="119">
        <v>0.5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147">
        <f>BT44/12/31*8</f>
        <v>77.11827956989247</v>
      </c>
      <c r="DG44" s="27"/>
      <c r="DH44" s="27"/>
    </row>
    <row r="45" spans="1:112" ht="15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9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1"/>
      <c r="CL45" s="162"/>
      <c r="CM45" s="159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1"/>
      <c r="DF45" s="147"/>
      <c r="DG45" s="27"/>
      <c r="DH45" s="27"/>
    </row>
    <row r="46" spans="1:112" ht="1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62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 customHeight="1" hidden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3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162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6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163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5"/>
      <c r="DF48" s="147"/>
      <c r="DG48" s="27"/>
      <c r="DH48" s="27"/>
    </row>
    <row r="49" spans="1:112" ht="49.5" customHeight="1">
      <c r="A49" s="111" t="s">
        <v>127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44" t="s">
        <v>128</v>
      </c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9">
        <f aca="true" t="shared" si="0" ref="BT49:BT56">ROUND(CM49*$A$1*12,0)</f>
        <v>717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22">
        <f aca="true" t="shared" si="1" ref="CL49:CL56">ROUND(BT49/12*12,0)</f>
        <v>717</v>
      </c>
      <c r="CM49" s="141">
        <v>0.1</v>
      </c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  <c r="DF49" s="24">
        <f>BT49/12/31*8</f>
        <v>15.419354838709678</v>
      </c>
      <c r="DG49" s="27"/>
      <c r="DH49" s="27"/>
    </row>
    <row r="50" spans="1:112" ht="46.5" customHeight="1">
      <c r="A50" s="103" t="s">
        <v>129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44" t="s">
        <v>36</v>
      </c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99">
        <f t="shared" si="0"/>
        <v>1721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 t="shared" si="1"/>
        <v>1721</v>
      </c>
      <c r="CM50" s="141">
        <v>0.24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24"/>
      <c r="DG50" s="27"/>
      <c r="DH50" s="27"/>
    </row>
    <row r="51" spans="1:112" ht="35.25" customHeight="1">
      <c r="A51" s="103" t="s">
        <v>130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44" t="s">
        <v>117</v>
      </c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99">
        <f t="shared" si="0"/>
        <v>717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 t="shared" si="1"/>
        <v>717</v>
      </c>
      <c r="CM51" s="141">
        <v>0.1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24"/>
      <c r="DG51" s="27"/>
      <c r="DH51" s="27"/>
    </row>
    <row r="52" spans="1:112" ht="35.25" customHeight="1">
      <c r="A52" s="103" t="s">
        <v>131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44" t="s">
        <v>36</v>
      </c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99">
        <f t="shared" si="0"/>
        <v>717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 t="shared" si="1"/>
        <v>717</v>
      </c>
      <c r="CM52" s="141">
        <v>0.1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24"/>
      <c r="DG52" s="27"/>
      <c r="DH52" s="27"/>
    </row>
    <row r="53" spans="1:112" ht="49.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44" t="s">
        <v>117</v>
      </c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99">
        <f t="shared" si="0"/>
        <v>143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22">
        <f t="shared" si="1"/>
        <v>143</v>
      </c>
      <c r="CM53" s="141">
        <v>0.02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24"/>
      <c r="DG53" s="27"/>
      <c r="DH53" s="27"/>
    </row>
    <row r="54" spans="1:112" ht="35.25" customHeight="1">
      <c r="A54" s="103" t="s">
        <v>133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96" t="s">
        <v>134</v>
      </c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99">
        <f t="shared" si="0"/>
        <v>717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22">
        <f t="shared" si="1"/>
        <v>717</v>
      </c>
      <c r="CM54" s="141">
        <v>0.1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24"/>
      <c r="DG54" s="27"/>
      <c r="DH54" s="27"/>
    </row>
    <row r="55" spans="1:112" ht="48" customHeight="1">
      <c r="A55" s="103" t="s">
        <v>135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96" t="s">
        <v>134</v>
      </c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8"/>
      <c r="BT55" s="99">
        <f t="shared" si="0"/>
        <v>717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22">
        <f t="shared" si="1"/>
        <v>717</v>
      </c>
      <c r="CM55" s="141">
        <v>0.1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24"/>
      <c r="DG55" s="27"/>
      <c r="DH55" s="27"/>
    </row>
    <row r="56" spans="1:112" ht="35.25" customHeight="1">
      <c r="A56" s="103" t="s">
        <v>136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44" t="s">
        <v>66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99">
        <f t="shared" si="0"/>
        <v>574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2">
        <f t="shared" si="1"/>
        <v>574</v>
      </c>
      <c r="CM56" s="141">
        <v>0.08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24"/>
      <c r="DG56" s="27"/>
      <c r="DH56" s="27"/>
    </row>
    <row r="57" spans="1:112" ht="15.75" customHeight="1">
      <c r="A57" s="89" t="s">
        <v>137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7"/>
      <c r="DF57" s="16"/>
      <c r="DG57" s="27"/>
      <c r="DH57" s="27"/>
    </row>
    <row r="58" spans="1:112" ht="15.75" customHeight="1">
      <c r="A58" s="120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116" t="s">
        <v>37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16">
        <f>ROUND(CM58*$A$1*12,0)</f>
        <v>16207</v>
      </c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8"/>
      <c r="CL58" s="117">
        <f>ROUND(BT58/12*12,0)</f>
        <v>16207</v>
      </c>
      <c r="CM58" s="119">
        <v>2.26</v>
      </c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8"/>
      <c r="DF58" s="16"/>
      <c r="DG58" s="27"/>
      <c r="DH58" s="27"/>
    </row>
    <row r="59" spans="1:112" ht="48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140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5"/>
      <c r="BT59" s="113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5"/>
      <c r="CL59" s="118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5"/>
      <c r="DF59" s="16">
        <f>BT58/12/31*8</f>
        <v>348.5376344086021</v>
      </c>
      <c r="DG59" s="27"/>
      <c r="DH59" s="39">
        <f>CM58</f>
        <v>2.26</v>
      </c>
    </row>
    <row r="60" spans="1:112" ht="33.75" customHeight="1">
      <c r="A60" s="89" t="s">
        <v>125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6"/>
      <c r="DG60" s="27"/>
      <c r="DH60" s="27"/>
    </row>
    <row r="61" spans="1:112" ht="15.75" customHeight="1">
      <c r="A61" s="111" t="s">
        <v>123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2" t="s">
        <v>36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645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645</v>
      </c>
      <c r="CM61" s="119">
        <v>0.09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41"/>
      <c r="DG61" s="27"/>
      <c r="DH61" s="27"/>
    </row>
    <row r="62" spans="1:112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3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13.870967741935484</v>
      </c>
      <c r="DG62" s="27"/>
      <c r="DH62" s="27"/>
    </row>
    <row r="63" spans="1:112" ht="15.75" customHeight="1">
      <c r="A63" s="120" t="s">
        <v>124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430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430</v>
      </c>
      <c r="CM63" s="119">
        <v>0.06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39">
        <f>CM61+CM63</f>
        <v>0.15</v>
      </c>
    </row>
    <row r="64" spans="1:112" ht="30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5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9.24731182795699</v>
      </c>
      <c r="DG64" s="27"/>
      <c r="DH64" s="27"/>
    </row>
    <row r="65" spans="1:112" ht="15.75" customHeight="1">
      <c r="A65" s="89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16"/>
      <c r="DG65" s="27"/>
      <c r="DH65" s="27"/>
    </row>
    <row r="66" spans="1:112" ht="15.75" customHeight="1">
      <c r="A66" s="111" t="s">
        <v>146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108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10757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10757</v>
      </c>
      <c r="CM66" s="119">
        <v>1.5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/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231.33333333333331</v>
      </c>
      <c r="DG67" s="27"/>
      <c r="DH67" s="39">
        <f>CM66</f>
        <v>1.5</v>
      </c>
    </row>
    <row r="68" spans="1:112" ht="15.75" customHeight="1">
      <c r="A68" s="89" t="s">
        <v>140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7"/>
      <c r="DF68" s="16"/>
      <c r="DG68" s="27"/>
      <c r="DH68" s="39">
        <f>CM69</f>
        <v>1.26</v>
      </c>
    </row>
    <row r="69" spans="1:112" ht="28.5" customHeight="1">
      <c r="A69" s="103" t="s">
        <v>140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99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  <c r="BT69" s="99">
        <f>ROUND(CM69*$A$1*12,0)</f>
        <v>9036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5">
        <f>ROUND(BT69/12*12,0)</f>
        <v>9036</v>
      </c>
      <c r="CM69" s="108">
        <v>1.26</v>
      </c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6">
        <f>BT69/12/30*8</f>
        <v>200.8</v>
      </c>
      <c r="DG69" s="27"/>
      <c r="DH69" s="39">
        <f>DH25+DH31+DH41+DH59+DH63+DH67+DH68</f>
        <v>12.16</v>
      </c>
    </row>
    <row r="70" spans="1:112" ht="15.75" customHeight="1" hidden="1">
      <c r="A70" s="89" t="s">
        <v>68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8"/>
      <c r="DF70" s="16"/>
      <c r="DG70" s="29"/>
      <c r="DH70" s="29"/>
    </row>
    <row r="71" spans="1:112" ht="31.5" customHeight="1" hidden="1">
      <c r="A71" s="96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8"/>
      <c r="AS71" s="99" t="s">
        <v>37</v>
      </c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1"/>
      <c r="BT71" s="99">
        <f>ROUND(A1*CM71*12,0)</f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1"/>
      <c r="CL71" s="15">
        <f>BT71</f>
        <v>0</v>
      </c>
      <c r="CM71" s="108">
        <v>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10"/>
      <c r="DF71" s="16"/>
      <c r="DG71" s="29"/>
      <c r="DH71" s="29"/>
    </row>
    <row r="72" spans="1:112" ht="30.75" customHeight="1" hidden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8"/>
      <c r="AS72" s="99" t="s">
        <v>37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  <c r="BT72" s="99">
        <f>ROUND(A1*CN72*12,0)</f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1"/>
      <c r="CL72" s="15">
        <f>BT72</f>
        <v>0</v>
      </c>
      <c r="CM72" s="43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16"/>
      <c r="DG72" s="29"/>
      <c r="DH72" s="29"/>
    </row>
    <row r="73" spans="1:112" ht="15.75" customHeight="1" hidden="1">
      <c r="A73" s="96" t="s">
        <v>69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8"/>
      <c r="AS73" s="9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1"/>
      <c r="BT73" s="99">
        <f>BT71+BT72</f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1"/>
      <c r="CL73" s="15">
        <f>CL71+CL72</f>
        <v>0</v>
      </c>
      <c r="CM73" s="43"/>
      <c r="CN73" s="102">
        <f>CM71+CN72</f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16"/>
      <c r="DG73" s="29"/>
      <c r="DH73" s="39">
        <f>CM71+CN72</f>
        <v>0</v>
      </c>
    </row>
    <row r="74" spans="1:112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8"/>
      <c r="DF74" s="16"/>
      <c r="DG74" s="27"/>
      <c r="DH74" s="27"/>
    </row>
    <row r="75" spans="1:112" ht="15.75" customHeight="1">
      <c r="A75" s="89" t="s">
        <v>51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92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87201</v>
      </c>
      <c r="CM75" s="93">
        <f>CM24+CM26+CM28+CM31+CM33+CM35+CM37+CM40+CM42+CM44+CM49+CM50+CM51+CM52+CM53+CM54+CM55+CM56+CM58+CM61+CM63+CM66+CM69</f>
        <v>12.159999999999998</v>
      </c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80" spans="1:112" ht="15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93"/>
      <c r="BI80" s="193"/>
      <c r="BJ80" s="193"/>
      <c r="BK80" s="193"/>
      <c r="BL80" s="193"/>
      <c r="BM80" s="11"/>
      <c r="BN80" s="11"/>
      <c r="BO80" s="11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94"/>
      <c r="CP80" s="194"/>
      <c r="CQ80" s="194"/>
      <c r="CR80" s="194"/>
      <c r="CS80" s="194"/>
      <c r="CT80" s="194"/>
      <c r="CU80" s="195"/>
      <c r="CV80" s="195"/>
      <c r="CW80" s="195"/>
      <c r="CX80" s="11"/>
      <c r="CY80" s="11"/>
      <c r="CZ80" s="11"/>
      <c r="DA80" s="11"/>
      <c r="DB80" s="11"/>
      <c r="DC80" s="11"/>
      <c r="DD80" s="11"/>
      <c r="DE80" s="11"/>
      <c r="DF80" s="68"/>
      <c r="DG80" s="69"/>
      <c r="DH80" s="69"/>
    </row>
    <row r="81" spans="1:112" ht="12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1"/>
      <c r="DG81" s="72"/>
      <c r="DH81" s="72"/>
    </row>
    <row r="82" spans="1:112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68"/>
      <c r="DG82" s="69"/>
      <c r="DH82" s="69"/>
    </row>
    <row r="83" spans="1:112" ht="15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68"/>
      <c r="DG83" s="69"/>
      <c r="DH83" s="69"/>
    </row>
    <row r="84" spans="1:112" ht="16.5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73"/>
      <c r="DG84" s="69"/>
      <c r="DH84" s="69"/>
    </row>
    <row r="85" spans="1:112" ht="16.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73"/>
      <c r="DG85" s="69"/>
      <c r="DH85" s="69"/>
    </row>
    <row r="86" spans="1:112" ht="16.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73"/>
      <c r="DG86" s="69"/>
      <c r="DH86" s="69"/>
    </row>
    <row r="87" spans="1:112" ht="16.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73"/>
      <c r="DG87" s="69"/>
      <c r="DH87" s="69"/>
    </row>
    <row r="88" spans="1:112" ht="15.75">
      <c r="A88" s="11"/>
      <c r="B88" s="11"/>
      <c r="C88" s="11"/>
      <c r="D88" s="11"/>
      <c r="E88" s="11"/>
      <c r="F88" s="11"/>
      <c r="G88" s="183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84"/>
      <c r="CN88" s="184"/>
      <c r="CO88" s="184"/>
      <c r="CP88" s="184"/>
      <c r="CQ88" s="184"/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4"/>
      <c r="DD88" s="184"/>
      <c r="DE88" s="184"/>
      <c r="DF88" s="68"/>
      <c r="DG88" s="69"/>
      <c r="DH88" s="69"/>
    </row>
    <row r="89" spans="1:112" ht="15.75">
      <c r="A89" s="11"/>
      <c r="B89" s="11"/>
      <c r="C89" s="11"/>
      <c r="D89" s="11"/>
      <c r="E89" s="11"/>
      <c r="F89" s="11"/>
      <c r="G89" s="34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68"/>
      <c r="DG89" s="69"/>
      <c r="DH89" s="69"/>
    </row>
    <row r="90" spans="1:112" ht="15.75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74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75"/>
      <c r="DG90" s="69"/>
      <c r="DH90" s="69"/>
    </row>
    <row r="91" spans="1:112" ht="15.75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Y91" s="198"/>
      <c r="CZ91" s="198"/>
      <c r="DA91" s="198"/>
      <c r="DB91" s="198"/>
      <c r="DC91" s="198"/>
      <c r="DD91" s="198"/>
      <c r="DE91" s="198"/>
      <c r="DF91" s="75"/>
      <c r="DG91" s="69"/>
      <c r="DH91" s="69"/>
    </row>
    <row r="92" spans="1:112" ht="15.75">
      <c r="A92" s="198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76"/>
      <c r="DG92" s="69"/>
      <c r="DH92" s="69"/>
    </row>
    <row r="93" spans="1:112" ht="15.7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200"/>
      <c r="CM93" s="201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76"/>
      <c r="DG93" s="69"/>
      <c r="DH93" s="69"/>
    </row>
    <row r="94" spans="1:112" ht="15.7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202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78"/>
      <c r="DG94" s="69"/>
      <c r="DH94" s="79"/>
    </row>
    <row r="95" spans="1:112" ht="15.7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203"/>
      <c r="BT95" s="173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200"/>
      <c r="CM95" s="201"/>
      <c r="CN95" s="160"/>
      <c r="CO95" s="160"/>
      <c r="CP95" s="160"/>
      <c r="CQ95" s="160"/>
      <c r="CR95" s="160"/>
      <c r="CS95" s="160"/>
      <c r="CT95" s="160"/>
      <c r="CU95" s="160"/>
      <c r="CV95" s="160"/>
      <c r="CW95" s="160"/>
      <c r="CX95" s="160"/>
      <c r="CY95" s="160"/>
      <c r="CZ95" s="160"/>
      <c r="DA95" s="160"/>
      <c r="DB95" s="160"/>
      <c r="DC95" s="160"/>
      <c r="DD95" s="160"/>
      <c r="DE95" s="160"/>
      <c r="DF95" s="78"/>
      <c r="DG95" s="69"/>
      <c r="DH95" s="79"/>
    </row>
    <row r="96" spans="1:112" ht="15.7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  <c r="BG96" s="203"/>
      <c r="BH96" s="203"/>
      <c r="BI96" s="203"/>
      <c r="BJ96" s="203"/>
      <c r="BK96" s="203"/>
      <c r="BL96" s="203"/>
      <c r="BM96" s="203"/>
      <c r="BN96" s="203"/>
      <c r="BO96" s="203"/>
      <c r="BP96" s="203"/>
      <c r="BQ96" s="203"/>
      <c r="BR96" s="203"/>
      <c r="BS96" s="203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160"/>
      <c r="CN96" s="160"/>
      <c r="CO96" s="160"/>
      <c r="CP96" s="160"/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78"/>
      <c r="DG96" s="69"/>
      <c r="DH96" s="79"/>
    </row>
    <row r="97" spans="1:112" ht="15.7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73"/>
      <c r="AT97" s="173"/>
      <c r="AU97" s="173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3"/>
      <c r="BQ97" s="173"/>
      <c r="BR97" s="173"/>
      <c r="BS97" s="173"/>
      <c r="BT97" s="173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200"/>
      <c r="CM97" s="201"/>
      <c r="CN97" s="201"/>
      <c r="CO97" s="201"/>
      <c r="CP97" s="201"/>
      <c r="CQ97" s="201"/>
      <c r="CR97" s="201"/>
      <c r="CS97" s="201"/>
      <c r="CT97" s="201"/>
      <c r="CU97" s="201"/>
      <c r="CV97" s="201"/>
      <c r="CW97" s="201"/>
      <c r="CX97" s="201"/>
      <c r="CY97" s="201"/>
      <c r="CZ97" s="201"/>
      <c r="DA97" s="201"/>
      <c r="DB97" s="201"/>
      <c r="DC97" s="201"/>
      <c r="DD97" s="201"/>
      <c r="DE97" s="201"/>
      <c r="DF97" s="76"/>
      <c r="DG97" s="69"/>
      <c r="DH97" s="69"/>
    </row>
    <row r="98" spans="1:112" ht="15.7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160"/>
      <c r="CM98" s="201"/>
      <c r="CN98" s="201"/>
      <c r="CO98" s="201"/>
      <c r="CP98" s="201"/>
      <c r="CQ98" s="201"/>
      <c r="CR98" s="201"/>
      <c r="CS98" s="201"/>
      <c r="CT98" s="201"/>
      <c r="CU98" s="201"/>
      <c r="CV98" s="201"/>
      <c r="CW98" s="201"/>
      <c r="CX98" s="201"/>
      <c r="CY98" s="201"/>
      <c r="CZ98" s="201"/>
      <c r="DA98" s="201"/>
      <c r="DB98" s="201"/>
      <c r="DC98" s="201"/>
      <c r="DD98" s="201"/>
      <c r="DE98" s="201"/>
      <c r="DF98" s="76"/>
      <c r="DG98" s="69"/>
      <c r="DH98" s="69"/>
    </row>
    <row r="99" spans="1:112" ht="15.75">
      <c r="A99" s="198"/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76"/>
      <c r="DG99" s="69"/>
      <c r="DH99" s="69"/>
    </row>
    <row r="100" spans="1:112" ht="15.7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3"/>
      <c r="BQ100" s="173"/>
      <c r="BR100" s="173"/>
      <c r="BS100" s="173"/>
      <c r="BT100" s="173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200"/>
      <c r="CM100" s="201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78"/>
      <c r="DG100" s="69"/>
      <c r="DH100" s="79"/>
    </row>
    <row r="101" spans="1:112" ht="15.7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202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80"/>
      <c r="DG101" s="69"/>
      <c r="DH101" s="69"/>
    </row>
    <row r="102" spans="1:112" ht="15.7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73"/>
      <c r="AT102" s="173"/>
      <c r="AU102" s="173"/>
      <c r="AV102" s="173"/>
      <c r="AW102" s="173"/>
      <c r="AX102" s="173"/>
      <c r="AY102" s="173"/>
      <c r="AZ102" s="173"/>
      <c r="BA102" s="173"/>
      <c r="BB102" s="173"/>
      <c r="BC102" s="173"/>
      <c r="BD102" s="173"/>
      <c r="BE102" s="173"/>
      <c r="BF102" s="173"/>
      <c r="BG102" s="173"/>
      <c r="BH102" s="173"/>
      <c r="BI102" s="173"/>
      <c r="BJ102" s="173"/>
      <c r="BK102" s="173"/>
      <c r="BL102" s="173"/>
      <c r="BM102" s="173"/>
      <c r="BN102" s="173"/>
      <c r="BO102" s="173"/>
      <c r="BP102" s="173"/>
      <c r="BQ102" s="173"/>
      <c r="BR102" s="173"/>
      <c r="BS102" s="173"/>
      <c r="BT102" s="173"/>
      <c r="BU102" s="173"/>
      <c r="BV102" s="173"/>
      <c r="BW102" s="173"/>
      <c r="BX102" s="173"/>
      <c r="BY102" s="173"/>
      <c r="BZ102" s="173"/>
      <c r="CA102" s="173"/>
      <c r="CB102" s="173"/>
      <c r="CC102" s="173"/>
      <c r="CD102" s="173"/>
      <c r="CE102" s="173"/>
      <c r="CF102" s="173"/>
      <c r="CG102" s="173"/>
      <c r="CH102" s="173"/>
      <c r="CI102" s="173"/>
      <c r="CJ102" s="173"/>
      <c r="CK102" s="173"/>
      <c r="CL102" s="200"/>
      <c r="CM102" s="201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76"/>
      <c r="DG102" s="69"/>
      <c r="DH102" s="69"/>
    </row>
    <row r="103" spans="1:112" ht="15.7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202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60"/>
      <c r="CM103" s="204"/>
      <c r="CN103" s="204"/>
      <c r="CO103" s="204"/>
      <c r="CP103" s="204"/>
      <c r="CQ103" s="204"/>
      <c r="CR103" s="204"/>
      <c r="CS103" s="204"/>
      <c r="CT103" s="204"/>
      <c r="CU103" s="204"/>
      <c r="CV103" s="204"/>
      <c r="CW103" s="204"/>
      <c r="CX103" s="204"/>
      <c r="CY103" s="204"/>
      <c r="CZ103" s="204"/>
      <c r="DA103" s="204"/>
      <c r="DB103" s="204"/>
      <c r="DC103" s="204"/>
      <c r="DD103" s="204"/>
      <c r="DE103" s="204"/>
      <c r="DF103" s="76"/>
      <c r="DG103" s="69"/>
      <c r="DH103" s="69"/>
    </row>
    <row r="104" spans="1:112" ht="15.7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200"/>
      <c r="CM104" s="201"/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04"/>
      <c r="DD104" s="204"/>
      <c r="DE104" s="204"/>
      <c r="DF104" s="76"/>
      <c r="DG104" s="69"/>
      <c r="DH104" s="69"/>
    </row>
    <row r="105" spans="1:112" ht="15.7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202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204"/>
      <c r="CN105" s="204"/>
      <c r="CO105" s="204"/>
      <c r="CP105" s="204"/>
      <c r="CQ105" s="204"/>
      <c r="CR105" s="204"/>
      <c r="CS105" s="204"/>
      <c r="CT105" s="204"/>
      <c r="CU105" s="204"/>
      <c r="CV105" s="204"/>
      <c r="CW105" s="204"/>
      <c r="CX105" s="204"/>
      <c r="CY105" s="204"/>
      <c r="CZ105" s="204"/>
      <c r="DA105" s="204"/>
      <c r="DB105" s="204"/>
      <c r="DC105" s="204"/>
      <c r="DD105" s="204"/>
      <c r="DE105" s="204"/>
      <c r="DF105" s="76"/>
      <c r="DG105" s="69"/>
      <c r="DH105" s="69"/>
    </row>
    <row r="106" spans="1:112" ht="15.7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7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73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200"/>
      <c r="CM106" s="201"/>
      <c r="CN106" s="204"/>
      <c r="CO106" s="204"/>
      <c r="CP106" s="204"/>
      <c r="CQ106" s="204"/>
      <c r="CR106" s="204"/>
      <c r="CS106" s="204"/>
      <c r="CT106" s="204"/>
      <c r="CU106" s="204"/>
      <c r="CV106" s="204"/>
      <c r="CW106" s="204"/>
      <c r="CX106" s="204"/>
      <c r="CY106" s="204"/>
      <c r="CZ106" s="204"/>
      <c r="DA106" s="204"/>
      <c r="DB106" s="204"/>
      <c r="DC106" s="204"/>
      <c r="DD106" s="204"/>
      <c r="DE106" s="204"/>
      <c r="DF106" s="76"/>
      <c r="DG106" s="69"/>
      <c r="DH106" s="69"/>
    </row>
    <row r="107" spans="1:112" ht="15.7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/>
      <c r="CM107" s="204"/>
      <c r="CN107" s="204"/>
      <c r="CO107" s="204"/>
      <c r="CP107" s="204"/>
      <c r="CQ107" s="204"/>
      <c r="CR107" s="204"/>
      <c r="CS107" s="204"/>
      <c r="CT107" s="204"/>
      <c r="CU107" s="204"/>
      <c r="CV107" s="204"/>
      <c r="CW107" s="204"/>
      <c r="CX107" s="204"/>
      <c r="CY107" s="204"/>
      <c r="CZ107" s="204"/>
      <c r="DA107" s="204"/>
      <c r="DB107" s="204"/>
      <c r="DC107" s="204"/>
      <c r="DD107" s="204"/>
      <c r="DE107" s="204"/>
      <c r="DF107" s="76"/>
      <c r="DG107" s="69"/>
      <c r="DH107" s="69"/>
    </row>
    <row r="108" spans="1:112" ht="15.75">
      <c r="A108" s="198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5"/>
      <c r="BQ108" s="205"/>
      <c r="BR108" s="205"/>
      <c r="BS108" s="205"/>
      <c r="BT108" s="205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5"/>
      <c r="CL108" s="205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5"/>
      <c r="DE108" s="205"/>
      <c r="DF108" s="76"/>
      <c r="DG108" s="69"/>
      <c r="DH108" s="69"/>
    </row>
    <row r="109" spans="1:112" ht="15.7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200"/>
      <c r="CM109" s="201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81"/>
      <c r="DG109" s="69"/>
      <c r="DH109" s="69"/>
    </row>
    <row r="110" spans="1:112" ht="15.7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202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76"/>
      <c r="DG110" s="69"/>
      <c r="DH110" s="79"/>
    </row>
    <row r="111" spans="1:112" ht="15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11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173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200"/>
      <c r="CM111" s="201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76"/>
      <c r="DG111" s="69"/>
      <c r="DH111" s="79"/>
    </row>
    <row r="112" spans="1:112" ht="15.7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3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76"/>
      <c r="DG112" s="69"/>
      <c r="DH112" s="79"/>
    </row>
    <row r="113" spans="1:112" ht="15.75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7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73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200"/>
      <c r="CM113" s="201"/>
      <c r="CN113" s="160"/>
      <c r="CO113" s="160"/>
      <c r="CP113" s="160"/>
      <c r="CQ113" s="160"/>
      <c r="CR113" s="160"/>
      <c r="CS113" s="160"/>
      <c r="CT113" s="160"/>
      <c r="CU113" s="160"/>
      <c r="CV113" s="160"/>
      <c r="CW113" s="160"/>
      <c r="CX113" s="160"/>
      <c r="CY113" s="160"/>
      <c r="CZ113" s="160"/>
      <c r="DA113" s="160"/>
      <c r="DB113" s="160"/>
      <c r="DC113" s="160"/>
      <c r="DD113" s="160"/>
      <c r="DE113" s="160"/>
      <c r="DF113" s="147"/>
      <c r="DG113" s="69"/>
      <c r="DH113" s="69"/>
    </row>
    <row r="114" spans="1:112" ht="15.75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200"/>
      <c r="CM114" s="160"/>
      <c r="CN114" s="160"/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  <c r="CY114" s="160"/>
      <c r="CZ114" s="160"/>
      <c r="DA114" s="160"/>
      <c r="DB114" s="160"/>
      <c r="DC114" s="160"/>
      <c r="DD114" s="160"/>
      <c r="DE114" s="160"/>
      <c r="DF114" s="147"/>
      <c r="DG114" s="69"/>
      <c r="DH114" s="69"/>
    </row>
    <row r="115" spans="1:112" ht="15.75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200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  <c r="DD115" s="160"/>
      <c r="DE115" s="160"/>
      <c r="DF115" s="147"/>
      <c r="DG115" s="69"/>
      <c r="DH115" s="69"/>
    </row>
    <row r="116" spans="1:112" ht="15.75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200"/>
      <c r="CM116" s="160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147"/>
      <c r="DG116" s="69"/>
      <c r="DH116" s="69"/>
    </row>
    <row r="117" spans="1:112" ht="15.75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200"/>
      <c r="CM117" s="160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147"/>
      <c r="DG117" s="69"/>
      <c r="DH117" s="69"/>
    </row>
    <row r="118" spans="1:112" ht="15.7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  <c r="BI118" s="203"/>
      <c r="BJ118" s="203"/>
      <c r="BK118" s="203"/>
      <c r="BL118" s="203"/>
      <c r="BM118" s="203"/>
      <c r="BN118" s="203"/>
      <c r="BO118" s="203"/>
      <c r="BP118" s="203"/>
      <c r="BQ118" s="203"/>
      <c r="BR118" s="203"/>
      <c r="BS118" s="203"/>
      <c r="BT118" s="173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33"/>
      <c r="CM118" s="201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24"/>
      <c r="DG118" s="69"/>
      <c r="DH118" s="69"/>
    </row>
    <row r="119" spans="1:112" ht="15.75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  <c r="BG119" s="203"/>
      <c r="BH119" s="203"/>
      <c r="BI119" s="203"/>
      <c r="BJ119" s="203"/>
      <c r="BK119" s="203"/>
      <c r="BL119" s="203"/>
      <c r="BM119" s="203"/>
      <c r="BN119" s="203"/>
      <c r="BO119" s="203"/>
      <c r="BP119" s="203"/>
      <c r="BQ119" s="203"/>
      <c r="BR119" s="203"/>
      <c r="BS119" s="203"/>
      <c r="BT119" s="173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33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4"/>
      <c r="DG119" s="69"/>
      <c r="DH119" s="69"/>
    </row>
    <row r="120" spans="1:112" ht="15.75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203"/>
      <c r="AT120" s="203"/>
      <c r="AU120" s="203"/>
      <c r="AV120" s="203"/>
      <c r="AW120" s="203"/>
      <c r="AX120" s="203"/>
      <c r="AY120" s="203"/>
      <c r="AZ120" s="203"/>
      <c r="BA120" s="203"/>
      <c r="BB120" s="203"/>
      <c r="BC120" s="203"/>
      <c r="BD120" s="203"/>
      <c r="BE120" s="203"/>
      <c r="BF120" s="203"/>
      <c r="BG120" s="203"/>
      <c r="BH120" s="203"/>
      <c r="BI120" s="203"/>
      <c r="BJ120" s="203"/>
      <c r="BK120" s="203"/>
      <c r="BL120" s="203"/>
      <c r="BM120" s="203"/>
      <c r="BN120" s="203"/>
      <c r="BO120" s="203"/>
      <c r="BP120" s="203"/>
      <c r="BQ120" s="203"/>
      <c r="BR120" s="203"/>
      <c r="BS120" s="203"/>
      <c r="BT120" s="173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33"/>
      <c r="CM120" s="201"/>
      <c r="CN120" s="201"/>
      <c r="CO120" s="201"/>
      <c r="CP120" s="201"/>
      <c r="CQ120" s="201"/>
      <c r="CR120" s="201"/>
      <c r="CS120" s="201"/>
      <c r="CT120" s="201"/>
      <c r="CU120" s="201"/>
      <c r="CV120" s="201"/>
      <c r="CW120" s="201"/>
      <c r="CX120" s="201"/>
      <c r="CY120" s="201"/>
      <c r="CZ120" s="201"/>
      <c r="DA120" s="201"/>
      <c r="DB120" s="201"/>
      <c r="DC120" s="201"/>
      <c r="DD120" s="201"/>
      <c r="DE120" s="201"/>
      <c r="DF120" s="24"/>
      <c r="DG120" s="69"/>
      <c r="DH120" s="69"/>
    </row>
    <row r="121" spans="1:112" ht="15.75">
      <c r="A121" s="199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203"/>
      <c r="AT121" s="203"/>
      <c r="AU121" s="203"/>
      <c r="AV121" s="203"/>
      <c r="AW121" s="203"/>
      <c r="AX121" s="203"/>
      <c r="AY121" s="203"/>
      <c r="AZ121" s="203"/>
      <c r="BA121" s="203"/>
      <c r="BB121" s="203"/>
      <c r="BC121" s="203"/>
      <c r="BD121" s="203"/>
      <c r="BE121" s="203"/>
      <c r="BF121" s="203"/>
      <c r="BG121" s="203"/>
      <c r="BH121" s="203"/>
      <c r="BI121" s="203"/>
      <c r="BJ121" s="203"/>
      <c r="BK121" s="203"/>
      <c r="BL121" s="203"/>
      <c r="BM121" s="203"/>
      <c r="BN121" s="203"/>
      <c r="BO121" s="203"/>
      <c r="BP121" s="203"/>
      <c r="BQ121" s="203"/>
      <c r="BR121" s="203"/>
      <c r="BS121" s="203"/>
      <c r="BT121" s="173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  <c r="CL121" s="33"/>
      <c r="CM121" s="201"/>
      <c r="CN121" s="201"/>
      <c r="CO121" s="201"/>
      <c r="CP121" s="201"/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4"/>
      <c r="DG121" s="69"/>
      <c r="DH121" s="69"/>
    </row>
    <row r="122" spans="1:112" ht="15.75">
      <c r="A122" s="199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3"/>
      <c r="BG122" s="203"/>
      <c r="BH122" s="203"/>
      <c r="BI122" s="203"/>
      <c r="BJ122" s="203"/>
      <c r="BK122" s="203"/>
      <c r="BL122" s="203"/>
      <c r="BM122" s="203"/>
      <c r="BN122" s="203"/>
      <c r="BO122" s="203"/>
      <c r="BP122" s="203"/>
      <c r="BQ122" s="203"/>
      <c r="BR122" s="203"/>
      <c r="BS122" s="203"/>
      <c r="BT122" s="173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  <c r="CL122" s="33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4"/>
      <c r="DG122" s="69"/>
      <c r="DH122" s="69"/>
    </row>
    <row r="123" spans="1:112" ht="15.75">
      <c r="A123" s="199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197"/>
      <c r="BN123" s="197"/>
      <c r="BO123" s="197"/>
      <c r="BP123" s="197"/>
      <c r="BQ123" s="197"/>
      <c r="BR123" s="197"/>
      <c r="BS123" s="197"/>
      <c r="BT123" s="173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33"/>
      <c r="CM123" s="201"/>
      <c r="CN123" s="201"/>
      <c r="CO123" s="201"/>
      <c r="CP123" s="201"/>
      <c r="CQ123" s="201"/>
      <c r="CR123" s="201"/>
      <c r="CS123" s="201"/>
      <c r="CT123" s="201"/>
      <c r="CU123" s="201"/>
      <c r="CV123" s="201"/>
      <c r="CW123" s="201"/>
      <c r="CX123" s="201"/>
      <c r="CY123" s="201"/>
      <c r="CZ123" s="201"/>
      <c r="DA123" s="201"/>
      <c r="DB123" s="201"/>
      <c r="DC123" s="201"/>
      <c r="DD123" s="201"/>
      <c r="DE123" s="201"/>
      <c r="DF123" s="24"/>
      <c r="DG123" s="69"/>
      <c r="DH123" s="69"/>
    </row>
    <row r="124" spans="1:112" ht="15.75">
      <c r="A124" s="199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73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33"/>
      <c r="CM124" s="201"/>
      <c r="CN124" s="201"/>
      <c r="CO124" s="201"/>
      <c r="CP124" s="201"/>
      <c r="CQ124" s="201"/>
      <c r="CR124" s="201"/>
      <c r="CS124" s="201"/>
      <c r="CT124" s="201"/>
      <c r="CU124" s="201"/>
      <c r="CV124" s="201"/>
      <c r="CW124" s="201"/>
      <c r="CX124" s="201"/>
      <c r="CY124" s="201"/>
      <c r="CZ124" s="201"/>
      <c r="DA124" s="201"/>
      <c r="DB124" s="201"/>
      <c r="DC124" s="201"/>
      <c r="DD124" s="201"/>
      <c r="DE124" s="201"/>
      <c r="DF124" s="24"/>
      <c r="DG124" s="69"/>
      <c r="DH124" s="69"/>
    </row>
    <row r="125" spans="1:112" ht="15.75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203"/>
      <c r="BF125" s="203"/>
      <c r="BG125" s="203"/>
      <c r="BH125" s="203"/>
      <c r="BI125" s="203"/>
      <c r="BJ125" s="203"/>
      <c r="BK125" s="203"/>
      <c r="BL125" s="203"/>
      <c r="BM125" s="203"/>
      <c r="BN125" s="203"/>
      <c r="BO125" s="203"/>
      <c r="BP125" s="203"/>
      <c r="BQ125" s="203"/>
      <c r="BR125" s="203"/>
      <c r="BS125" s="203"/>
      <c r="BT125" s="173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33"/>
      <c r="CM125" s="201"/>
      <c r="CN125" s="201"/>
      <c r="CO125" s="201"/>
      <c r="CP125" s="201"/>
      <c r="CQ125" s="201"/>
      <c r="CR125" s="201"/>
      <c r="CS125" s="201"/>
      <c r="CT125" s="201"/>
      <c r="CU125" s="201"/>
      <c r="CV125" s="201"/>
      <c r="CW125" s="201"/>
      <c r="CX125" s="201"/>
      <c r="CY125" s="201"/>
      <c r="CZ125" s="201"/>
      <c r="DA125" s="201"/>
      <c r="DB125" s="201"/>
      <c r="DC125" s="201"/>
      <c r="DD125" s="201"/>
      <c r="DE125" s="201"/>
      <c r="DF125" s="24"/>
      <c r="DG125" s="69"/>
      <c r="DH125" s="69"/>
    </row>
    <row r="126" spans="1:112" ht="15.75">
      <c r="A126" s="198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76"/>
      <c r="DG126" s="69"/>
      <c r="DH126" s="69"/>
    </row>
    <row r="127" spans="1:112" ht="15.75">
      <c r="A127" s="199"/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BG127" s="173"/>
      <c r="BH127" s="173"/>
      <c r="BI127" s="173"/>
      <c r="BJ127" s="173"/>
      <c r="BK127" s="173"/>
      <c r="BL127" s="173"/>
      <c r="BM127" s="173"/>
      <c r="BN127" s="173"/>
      <c r="BO127" s="173"/>
      <c r="BP127" s="173"/>
      <c r="BQ127" s="173"/>
      <c r="BR127" s="173"/>
      <c r="BS127" s="173"/>
      <c r="BT127" s="173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200"/>
      <c r="CM127" s="201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76"/>
      <c r="DG127" s="69"/>
      <c r="DH127" s="69"/>
    </row>
    <row r="128" spans="1:112" ht="15.75">
      <c r="A128" s="199"/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202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  <c r="CJ128" s="160"/>
      <c r="CK128" s="160"/>
      <c r="CL128" s="160"/>
      <c r="CM128" s="160"/>
      <c r="CN128" s="160"/>
      <c r="CO128" s="160"/>
      <c r="CP128" s="160"/>
      <c r="CQ128" s="160"/>
      <c r="CR128" s="160"/>
      <c r="CS128" s="160"/>
      <c r="CT128" s="160"/>
      <c r="CU128" s="160"/>
      <c r="CV128" s="160"/>
      <c r="CW128" s="160"/>
      <c r="CX128" s="160"/>
      <c r="CY128" s="160"/>
      <c r="CZ128" s="160"/>
      <c r="DA128" s="160"/>
      <c r="DB128" s="160"/>
      <c r="DC128" s="160"/>
      <c r="DD128" s="160"/>
      <c r="DE128" s="160"/>
      <c r="DF128" s="76"/>
      <c r="DG128" s="69"/>
      <c r="DH128" s="79"/>
    </row>
    <row r="129" spans="1:112" ht="15.75">
      <c r="A129" s="198"/>
      <c r="B129" s="198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198"/>
      <c r="DA129" s="198"/>
      <c r="DB129" s="198"/>
      <c r="DC129" s="198"/>
      <c r="DD129" s="198"/>
      <c r="DE129" s="198"/>
      <c r="DF129" s="76"/>
      <c r="DG129" s="69"/>
      <c r="DH129" s="69"/>
    </row>
    <row r="130" spans="1:112" ht="15.75">
      <c r="A130" s="199"/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7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73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200"/>
      <c r="CM130" s="201"/>
      <c r="CN130" s="204"/>
      <c r="CO130" s="204"/>
      <c r="CP130" s="204"/>
      <c r="CQ130" s="204"/>
      <c r="CR130" s="204"/>
      <c r="CS130" s="204"/>
      <c r="CT130" s="204"/>
      <c r="CU130" s="204"/>
      <c r="CV130" s="204"/>
      <c r="CW130" s="204"/>
      <c r="CX130" s="204"/>
      <c r="CY130" s="204"/>
      <c r="CZ130" s="204"/>
      <c r="DA130" s="204"/>
      <c r="DB130" s="204"/>
      <c r="DC130" s="204"/>
      <c r="DD130" s="204"/>
      <c r="DE130" s="204"/>
      <c r="DF130" s="81"/>
      <c r="DG130" s="69"/>
      <c r="DH130" s="69"/>
    </row>
    <row r="131" spans="1:112" ht="15.75">
      <c r="A131" s="199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160"/>
      <c r="CM131" s="204"/>
      <c r="CN131" s="204"/>
      <c r="CO131" s="204"/>
      <c r="CP131" s="204"/>
      <c r="CQ131" s="204"/>
      <c r="CR131" s="204"/>
      <c r="CS131" s="204"/>
      <c r="CT131" s="204"/>
      <c r="CU131" s="204"/>
      <c r="CV131" s="204"/>
      <c r="CW131" s="204"/>
      <c r="CX131" s="204"/>
      <c r="CY131" s="204"/>
      <c r="CZ131" s="204"/>
      <c r="DA131" s="204"/>
      <c r="DB131" s="204"/>
      <c r="DC131" s="204"/>
      <c r="DD131" s="204"/>
      <c r="DE131" s="204"/>
      <c r="DF131" s="76"/>
      <c r="DG131" s="69"/>
      <c r="DH131" s="69"/>
    </row>
    <row r="132" spans="1:112" ht="15.75">
      <c r="A132" s="199"/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197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73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200"/>
      <c r="CM132" s="201"/>
      <c r="CN132" s="204"/>
      <c r="CO132" s="204"/>
      <c r="CP132" s="204"/>
      <c r="CQ132" s="204"/>
      <c r="CR132" s="204"/>
      <c r="CS132" s="204"/>
      <c r="CT132" s="204"/>
      <c r="CU132" s="204"/>
      <c r="CV132" s="204"/>
      <c r="CW132" s="204"/>
      <c r="CX132" s="204"/>
      <c r="CY132" s="204"/>
      <c r="CZ132" s="204"/>
      <c r="DA132" s="204"/>
      <c r="DB132" s="204"/>
      <c r="DC132" s="204"/>
      <c r="DD132" s="204"/>
      <c r="DE132" s="204"/>
      <c r="DF132" s="76"/>
      <c r="DG132" s="69"/>
      <c r="DH132" s="79"/>
    </row>
    <row r="133" spans="1:112" ht="15.75">
      <c r="A133" s="206"/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  <c r="CL133" s="160"/>
      <c r="CM133" s="204"/>
      <c r="CN133" s="204"/>
      <c r="CO133" s="204"/>
      <c r="CP133" s="204"/>
      <c r="CQ133" s="204"/>
      <c r="CR133" s="204"/>
      <c r="CS133" s="204"/>
      <c r="CT133" s="204"/>
      <c r="CU133" s="204"/>
      <c r="CV133" s="204"/>
      <c r="CW133" s="204"/>
      <c r="CX133" s="204"/>
      <c r="CY133" s="204"/>
      <c r="CZ133" s="204"/>
      <c r="DA133" s="204"/>
      <c r="DB133" s="204"/>
      <c r="DC133" s="204"/>
      <c r="DD133" s="204"/>
      <c r="DE133" s="204"/>
      <c r="DF133" s="76"/>
      <c r="DG133" s="69"/>
      <c r="DH133" s="69"/>
    </row>
    <row r="134" spans="1:112" ht="15.75">
      <c r="A134" s="198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205"/>
      <c r="BX134" s="205"/>
      <c r="BY134" s="205"/>
      <c r="BZ134" s="205"/>
      <c r="CA134" s="205"/>
      <c r="CB134" s="205"/>
      <c r="CC134" s="205"/>
      <c r="CD134" s="205"/>
      <c r="CE134" s="205"/>
      <c r="CF134" s="205"/>
      <c r="CG134" s="205"/>
      <c r="CH134" s="205"/>
      <c r="CI134" s="205"/>
      <c r="CJ134" s="205"/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05"/>
      <c r="CU134" s="205"/>
      <c r="CV134" s="205"/>
      <c r="CW134" s="205"/>
      <c r="CX134" s="205"/>
      <c r="CY134" s="205"/>
      <c r="CZ134" s="205"/>
      <c r="DA134" s="205"/>
      <c r="DB134" s="205"/>
      <c r="DC134" s="205"/>
      <c r="DD134" s="205"/>
      <c r="DE134" s="205"/>
      <c r="DF134" s="76"/>
      <c r="DG134" s="69"/>
      <c r="DH134" s="69"/>
    </row>
    <row r="135" spans="1:112" ht="15.75">
      <c r="A135" s="199"/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7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73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0"/>
      <c r="CI135" s="160"/>
      <c r="CJ135" s="160"/>
      <c r="CK135" s="160"/>
      <c r="CL135" s="200"/>
      <c r="CM135" s="201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0"/>
      <c r="DA135" s="160"/>
      <c r="DB135" s="160"/>
      <c r="DC135" s="160"/>
      <c r="DD135" s="160"/>
      <c r="DE135" s="160"/>
      <c r="DF135" s="81"/>
      <c r="DG135" s="69"/>
      <c r="DH135" s="69"/>
    </row>
    <row r="136" spans="1:112" ht="15.75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  <c r="DD136" s="160"/>
      <c r="DE136" s="160"/>
      <c r="DF136" s="76"/>
      <c r="DG136" s="69"/>
      <c r="DH136" s="79"/>
    </row>
    <row r="137" spans="1:112" ht="15.75">
      <c r="A137" s="198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  <c r="DD137" s="160"/>
      <c r="DE137" s="160"/>
      <c r="DF137" s="76"/>
      <c r="DG137" s="69"/>
      <c r="DH137" s="79"/>
    </row>
    <row r="138" spans="1:112" ht="15.75">
      <c r="A138" s="199"/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73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73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33"/>
      <c r="CM138" s="207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B138" s="160"/>
      <c r="DC138" s="160"/>
      <c r="DD138" s="160"/>
      <c r="DE138" s="160"/>
      <c r="DF138" s="76"/>
      <c r="DG138" s="69"/>
      <c r="DH138" s="79"/>
    </row>
    <row r="139" spans="1:112" ht="15.75">
      <c r="A139" s="198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76"/>
      <c r="DG139" s="68"/>
      <c r="DH139" s="68"/>
    </row>
    <row r="140" spans="1:112" ht="15.75">
      <c r="A140" s="197"/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173"/>
      <c r="BN140" s="173"/>
      <c r="BO140" s="173"/>
      <c r="BP140" s="173"/>
      <c r="BQ140" s="173"/>
      <c r="BR140" s="173"/>
      <c r="BS140" s="173"/>
      <c r="BT140" s="173"/>
      <c r="BU140" s="173"/>
      <c r="BV140" s="173"/>
      <c r="BW140" s="173"/>
      <c r="BX140" s="173"/>
      <c r="BY140" s="173"/>
      <c r="BZ140" s="173"/>
      <c r="CA140" s="173"/>
      <c r="CB140" s="173"/>
      <c r="CC140" s="173"/>
      <c r="CD140" s="173"/>
      <c r="CE140" s="173"/>
      <c r="CF140" s="173"/>
      <c r="CG140" s="173"/>
      <c r="CH140" s="173"/>
      <c r="CI140" s="173"/>
      <c r="CJ140" s="173"/>
      <c r="CK140" s="173"/>
      <c r="CL140" s="33"/>
      <c r="CM140" s="207"/>
      <c r="CN140" s="207"/>
      <c r="CO140" s="207"/>
      <c r="CP140" s="207"/>
      <c r="CQ140" s="207"/>
      <c r="CR140" s="207"/>
      <c r="CS140" s="207"/>
      <c r="CT140" s="207"/>
      <c r="CU140" s="207"/>
      <c r="CV140" s="207"/>
      <c r="CW140" s="207"/>
      <c r="CX140" s="207"/>
      <c r="CY140" s="207"/>
      <c r="CZ140" s="207"/>
      <c r="DA140" s="207"/>
      <c r="DB140" s="207"/>
      <c r="DC140" s="207"/>
      <c r="DD140" s="207"/>
      <c r="DE140" s="207"/>
      <c r="DF140" s="76"/>
      <c r="DG140" s="68"/>
      <c r="DH140" s="68"/>
    </row>
    <row r="141" spans="1:112" ht="15.75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73"/>
      <c r="BV141" s="173"/>
      <c r="BW141" s="173"/>
      <c r="BX141" s="173"/>
      <c r="BY141" s="173"/>
      <c r="BZ141" s="173"/>
      <c r="CA141" s="173"/>
      <c r="CB141" s="173"/>
      <c r="CC141" s="173"/>
      <c r="CD141" s="173"/>
      <c r="CE141" s="173"/>
      <c r="CF141" s="173"/>
      <c r="CG141" s="173"/>
      <c r="CH141" s="173"/>
      <c r="CI141" s="173"/>
      <c r="CJ141" s="173"/>
      <c r="CK141" s="173"/>
      <c r="CL141" s="33"/>
      <c r="CM141" s="82"/>
      <c r="CN141" s="173"/>
      <c r="CO141" s="173"/>
      <c r="CP141" s="173"/>
      <c r="CQ141" s="173"/>
      <c r="CR141" s="173"/>
      <c r="CS141" s="173"/>
      <c r="CT141" s="173"/>
      <c r="CU141" s="173"/>
      <c r="CV141" s="173"/>
      <c r="CW141" s="173"/>
      <c r="CX141" s="173"/>
      <c r="CY141" s="173"/>
      <c r="CZ141" s="173"/>
      <c r="DA141" s="173"/>
      <c r="DB141" s="173"/>
      <c r="DC141" s="173"/>
      <c r="DD141" s="173"/>
      <c r="DE141" s="173"/>
      <c r="DF141" s="76"/>
      <c r="DG141" s="68"/>
      <c r="DH141" s="68"/>
    </row>
    <row r="142" spans="1:112" ht="15.75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173"/>
      <c r="BN142" s="173"/>
      <c r="BO142" s="173"/>
      <c r="BP142" s="173"/>
      <c r="BQ142" s="173"/>
      <c r="BR142" s="173"/>
      <c r="BS142" s="173"/>
      <c r="BT142" s="173"/>
      <c r="BU142" s="173"/>
      <c r="BV142" s="173"/>
      <c r="BW142" s="173"/>
      <c r="BX142" s="173"/>
      <c r="BY142" s="173"/>
      <c r="BZ142" s="173"/>
      <c r="CA142" s="173"/>
      <c r="CB142" s="173"/>
      <c r="CC142" s="173"/>
      <c r="CD142" s="173"/>
      <c r="CE142" s="173"/>
      <c r="CF142" s="173"/>
      <c r="CG142" s="173"/>
      <c r="CH142" s="173"/>
      <c r="CI142" s="173"/>
      <c r="CJ142" s="173"/>
      <c r="CK142" s="173"/>
      <c r="CL142" s="33"/>
      <c r="CM142" s="82"/>
      <c r="CN142" s="200"/>
      <c r="CO142" s="173"/>
      <c r="CP142" s="173"/>
      <c r="CQ142" s="173"/>
      <c r="CR142" s="173"/>
      <c r="CS142" s="173"/>
      <c r="CT142" s="173"/>
      <c r="CU142" s="173"/>
      <c r="CV142" s="173"/>
      <c r="CW142" s="173"/>
      <c r="CX142" s="173"/>
      <c r="CY142" s="173"/>
      <c r="CZ142" s="173"/>
      <c r="DA142" s="173"/>
      <c r="DB142" s="173"/>
      <c r="DC142" s="173"/>
      <c r="DD142" s="173"/>
      <c r="DE142" s="173"/>
      <c r="DF142" s="76"/>
      <c r="DG142" s="68"/>
      <c r="DH142" s="79"/>
    </row>
    <row r="143" spans="1:112" ht="15.75">
      <c r="A143" s="198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  <c r="DD143" s="160"/>
      <c r="DE143" s="160"/>
      <c r="DF143" s="76"/>
      <c r="DG143" s="69"/>
      <c r="DH143" s="69"/>
    </row>
    <row r="144" spans="1:112" ht="15.75">
      <c r="A144" s="198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8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05"/>
      <c r="BO144" s="205"/>
      <c r="BP144" s="205"/>
      <c r="BQ144" s="205"/>
      <c r="BR144" s="205"/>
      <c r="BS144" s="205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4"/>
      <c r="CM144" s="209"/>
      <c r="CN144" s="208"/>
      <c r="CO144" s="208"/>
      <c r="CP144" s="208"/>
      <c r="CQ144" s="208"/>
      <c r="CR144" s="208"/>
      <c r="CS144" s="208"/>
      <c r="CT144" s="208"/>
      <c r="CU144" s="208"/>
      <c r="CV144" s="208"/>
      <c r="CW144" s="208"/>
      <c r="CX144" s="208"/>
      <c r="CY144" s="208"/>
      <c r="CZ144" s="208"/>
      <c r="DA144" s="208"/>
      <c r="DB144" s="208"/>
      <c r="DC144" s="208"/>
      <c r="DD144" s="208"/>
      <c r="DE144" s="208"/>
      <c r="DF144" s="76"/>
      <c r="DG144" s="69"/>
      <c r="DH144" s="69"/>
    </row>
    <row r="145" spans="1:112" ht="15.75">
      <c r="A145" s="2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33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76"/>
      <c r="DG145" s="69"/>
      <c r="DH145" s="69"/>
    </row>
    <row r="146" spans="1:112" ht="15.75">
      <c r="A146" s="68"/>
      <c r="B146" s="68"/>
      <c r="C146" s="68"/>
      <c r="D146" s="68"/>
      <c r="E146" s="68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9"/>
      <c r="DH146" s="69"/>
    </row>
    <row r="147" spans="1:112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68"/>
      <c r="DG147" s="69"/>
      <c r="DH147" s="69"/>
    </row>
    <row r="149" spans="1:112" ht="12.75">
      <c r="A149" s="1">
        <v>4048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28"/>
      <c r="DG149" s="37"/>
      <c r="DH149" s="37"/>
    </row>
  </sheetData>
  <sheetProtection/>
  <mergeCells count="315">
    <mergeCell ref="A143:DE143"/>
    <mergeCell ref="A144:AR144"/>
    <mergeCell ref="AS144:BS144"/>
    <mergeCell ref="CM144:DE144"/>
    <mergeCell ref="A141:AR141"/>
    <mergeCell ref="AS141:BS141"/>
    <mergeCell ref="BT141:CK141"/>
    <mergeCell ref="CN141:DE141"/>
    <mergeCell ref="A142:AR142"/>
    <mergeCell ref="AS142:BS142"/>
    <mergeCell ref="BT142:CK142"/>
    <mergeCell ref="CN142:DE142"/>
    <mergeCell ref="A138:AR138"/>
    <mergeCell ref="AS138:BS138"/>
    <mergeCell ref="BT138:CK138"/>
    <mergeCell ref="CM138:DE138"/>
    <mergeCell ref="A139:DE139"/>
    <mergeCell ref="A140:AR140"/>
    <mergeCell ref="AS140:BS140"/>
    <mergeCell ref="BT140:CK140"/>
    <mergeCell ref="CM140:DE140"/>
    <mergeCell ref="A135:AR136"/>
    <mergeCell ref="AS135:BS136"/>
    <mergeCell ref="BT135:CK136"/>
    <mergeCell ref="CL135:CL136"/>
    <mergeCell ref="CM135:DE136"/>
    <mergeCell ref="A137:DE137"/>
    <mergeCell ref="A132:AR133"/>
    <mergeCell ref="AS132:BS133"/>
    <mergeCell ref="BT132:CK133"/>
    <mergeCell ref="CL132:CL133"/>
    <mergeCell ref="CM132:DE133"/>
    <mergeCell ref="A134:DE134"/>
    <mergeCell ref="A129:DE129"/>
    <mergeCell ref="A130:AR131"/>
    <mergeCell ref="AS130:BS131"/>
    <mergeCell ref="BT130:CK131"/>
    <mergeCell ref="CL130:CL131"/>
    <mergeCell ref="CM130:DE131"/>
    <mergeCell ref="A126:DE126"/>
    <mergeCell ref="A127:AR128"/>
    <mergeCell ref="AS127:BS127"/>
    <mergeCell ref="BT127:CK128"/>
    <mergeCell ref="CL127:CL128"/>
    <mergeCell ref="CM127:DE128"/>
    <mergeCell ref="AS128:BS128"/>
    <mergeCell ref="A124:AR124"/>
    <mergeCell ref="AS124:BS124"/>
    <mergeCell ref="BT124:CK124"/>
    <mergeCell ref="CM124:DE124"/>
    <mergeCell ref="A125:AR125"/>
    <mergeCell ref="AS125:BS125"/>
    <mergeCell ref="BT125:CK125"/>
    <mergeCell ref="CM125:DE125"/>
    <mergeCell ref="A122:AR122"/>
    <mergeCell ref="AS122:BS122"/>
    <mergeCell ref="BT122:CK122"/>
    <mergeCell ref="CM122:DE122"/>
    <mergeCell ref="A123:AR123"/>
    <mergeCell ref="AS123:BS123"/>
    <mergeCell ref="BT123:CK123"/>
    <mergeCell ref="CM123:DE123"/>
    <mergeCell ref="A120:AR120"/>
    <mergeCell ref="AS120:BS120"/>
    <mergeCell ref="BT120:CK120"/>
    <mergeCell ref="CM120:DE120"/>
    <mergeCell ref="A121:AR121"/>
    <mergeCell ref="AS121:BS121"/>
    <mergeCell ref="BT121:CK121"/>
    <mergeCell ref="CM121:DE121"/>
    <mergeCell ref="DF113:DF117"/>
    <mergeCell ref="A118:AR118"/>
    <mergeCell ref="AS118:BS118"/>
    <mergeCell ref="BT118:CK118"/>
    <mergeCell ref="CM118:DE118"/>
    <mergeCell ref="A119:AR119"/>
    <mergeCell ref="AS119:BS119"/>
    <mergeCell ref="BT119:CK119"/>
    <mergeCell ref="CM119:DE119"/>
    <mergeCell ref="BT111:CK112"/>
    <mergeCell ref="CL111:CL112"/>
    <mergeCell ref="CM111:DE112"/>
    <mergeCell ref="A112:AR112"/>
    <mergeCell ref="AS112:BS112"/>
    <mergeCell ref="A113:AR117"/>
    <mergeCell ref="AS113:BS117"/>
    <mergeCell ref="BT113:CK117"/>
    <mergeCell ref="CL113:CL117"/>
    <mergeCell ref="CM113:DE117"/>
    <mergeCell ref="A109:AR110"/>
    <mergeCell ref="AS109:BS109"/>
    <mergeCell ref="BT109:CK110"/>
    <mergeCell ref="CL109:CL110"/>
    <mergeCell ref="CM109:DE110"/>
    <mergeCell ref="AS110:BS110"/>
    <mergeCell ref="A106:AR107"/>
    <mergeCell ref="AS106:BS107"/>
    <mergeCell ref="BT106:CK107"/>
    <mergeCell ref="CL106:CL107"/>
    <mergeCell ref="CM106:DE107"/>
    <mergeCell ref="A108:DE108"/>
    <mergeCell ref="A104:AR105"/>
    <mergeCell ref="AS104:BS104"/>
    <mergeCell ref="BT104:CK105"/>
    <mergeCell ref="CL104:CL105"/>
    <mergeCell ref="CM104:DE105"/>
    <mergeCell ref="AS105:BS105"/>
    <mergeCell ref="A102:AR103"/>
    <mergeCell ref="AS102:BS102"/>
    <mergeCell ref="BT102:CK103"/>
    <mergeCell ref="CL102:CL103"/>
    <mergeCell ref="CM102:DE103"/>
    <mergeCell ref="AS103:BS103"/>
    <mergeCell ref="AS98:BS98"/>
    <mergeCell ref="A99:DE99"/>
    <mergeCell ref="A100:AR101"/>
    <mergeCell ref="AS100:BS100"/>
    <mergeCell ref="BT100:CK101"/>
    <mergeCell ref="CL100:CL101"/>
    <mergeCell ref="CM100:DE101"/>
    <mergeCell ref="AS101:BS101"/>
    <mergeCell ref="A95:AR96"/>
    <mergeCell ref="AS95:BS96"/>
    <mergeCell ref="BT95:CK96"/>
    <mergeCell ref="CL95:CL96"/>
    <mergeCell ref="CM95:DE96"/>
    <mergeCell ref="A97:AR98"/>
    <mergeCell ref="AS97:BS97"/>
    <mergeCell ref="BT97:CK98"/>
    <mergeCell ref="CL97:CL98"/>
    <mergeCell ref="CM97:DE98"/>
    <mergeCell ref="A91:DE91"/>
    <mergeCell ref="A92:DE92"/>
    <mergeCell ref="A93:AR94"/>
    <mergeCell ref="AS93:BS93"/>
    <mergeCell ref="BT93:CK94"/>
    <mergeCell ref="CL93:CL94"/>
    <mergeCell ref="CM93:DE94"/>
    <mergeCell ref="AS94:BS94"/>
    <mergeCell ref="A85:DE85"/>
    <mergeCell ref="A86:DE86"/>
    <mergeCell ref="A87:DE87"/>
    <mergeCell ref="G88:DE88"/>
    <mergeCell ref="A90:AR90"/>
    <mergeCell ref="AS90:BS90"/>
    <mergeCell ref="BT90:CK90"/>
    <mergeCell ref="CM90:DE90"/>
    <mergeCell ref="BH80:BL80"/>
    <mergeCell ref="BP80:CN80"/>
    <mergeCell ref="CO80:CT80"/>
    <mergeCell ref="CU80:CW80"/>
    <mergeCell ref="BP81:CN81"/>
    <mergeCell ref="A84:DE84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81"/>
  <sheetViews>
    <sheetView zoomScalePageLayoutView="0" workbookViewId="0" topLeftCell="A6">
      <selection activeCell="BB90" sqref="BA90:BB90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594.4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9" t="s">
        <v>105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90" t="s">
        <v>5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9" t="s">
        <v>106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103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104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202</v>
      </c>
      <c r="CP11" s="186"/>
      <c r="CQ11" s="186"/>
      <c r="CR11" s="186"/>
      <c r="CS11" s="186"/>
      <c r="CT11" s="186"/>
      <c r="CU11" s="187" t="s">
        <v>102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152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83" t="s">
        <v>112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107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89" t="s">
        <v>111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8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6" t="s">
        <v>143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16">
        <f>ROUND(CM24*$A$1*12,0)</f>
        <v>5278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5278</v>
      </c>
      <c r="CM24" s="119">
        <v>0.74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36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/>
      <c r="DG25" s="27"/>
      <c r="DH25" s="39">
        <f>CM24+CM26+CM28</f>
        <v>1.08</v>
      </c>
    </row>
    <row r="26" spans="1:112" ht="36" customHeight="1">
      <c r="A26" s="120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12" t="s">
        <v>145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16">
        <f>ROUND(CM26*$A$1*12,0)</f>
        <v>2211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2211</v>
      </c>
      <c r="CM26" s="119">
        <v>0.31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61"/>
      <c r="DG26" s="27"/>
      <c r="DH26" s="39"/>
    </row>
    <row r="27" spans="1:112" ht="38.25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61"/>
      <c r="DG27" s="27"/>
      <c r="DH27" s="39"/>
    </row>
    <row r="28" spans="1:112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72" t="s">
        <v>36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16">
        <f>ROUND(CM28*$A$1*12,0)</f>
        <v>214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117">
        <f>ROUND(BT28/12*12,0)</f>
        <v>214</v>
      </c>
      <c r="CM28" s="119">
        <v>0.03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6"/>
      <c r="DG28" s="27"/>
      <c r="DH28" s="27"/>
    </row>
    <row r="29" spans="1:112" ht="48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64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118"/>
      <c r="CM29" s="177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6">
        <f>BT28/12/31*8</f>
        <v>4.602150537634408</v>
      </c>
      <c r="DG29" s="27"/>
      <c r="DH29" s="27"/>
    </row>
    <row r="30" spans="1:112" ht="15.75" customHeight="1">
      <c r="A30" s="89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"/>
      <c r="DG30" s="27"/>
      <c r="DH30" s="27"/>
    </row>
    <row r="31" spans="1:112" ht="15.75" customHeight="1">
      <c r="A31" s="111" t="s">
        <v>115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6" t="s">
        <v>108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9"/>
      <c r="BT31" s="116">
        <f>ROUND(CM31*$A$1*12,0)</f>
        <v>4351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8"/>
      <c r="CL31" s="117">
        <f>ROUND(BT31/12*12,0)</f>
        <v>4351</v>
      </c>
      <c r="CM31" s="119">
        <v>0.61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61"/>
      <c r="DG31" s="27"/>
      <c r="DH31" s="39">
        <f>CM31+CM33+CM35+CM37</f>
        <v>2.68</v>
      </c>
    </row>
    <row r="32" spans="1:112" ht="15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13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8"/>
      <c r="CM32" s="128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F32" s="56"/>
      <c r="DG32" s="27"/>
      <c r="DH32" s="27"/>
    </row>
    <row r="33" spans="1:112" ht="15.75" customHeight="1">
      <c r="A33" s="111" t="s">
        <v>116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6" t="s">
        <v>36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16">
        <f>ROUND(CM33*$A$1*12,0)</f>
        <v>5136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17">
        <f>ROUND(BT33/12*12,0)</f>
        <v>5136</v>
      </c>
      <c r="CM33" s="119">
        <v>0.72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/>
      <c r="DG33" s="27"/>
      <c r="DH33" s="27"/>
    </row>
    <row r="34" spans="1:112" ht="4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40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64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6"/>
      <c r="CL34" s="118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6">
        <f>BT33/12/31*8</f>
        <v>110.45161290322581</v>
      </c>
      <c r="DG34" s="27"/>
      <c r="DH34" s="27"/>
    </row>
    <row r="35" spans="1:112" ht="15.75" customHeight="1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6" t="s">
        <v>108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9"/>
      <c r="BT35" s="116">
        <f>ROUND(CM35*$A$1*12,0)</f>
        <v>1783</v>
      </c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8"/>
      <c r="CL35" s="117">
        <f>ROUND(BT35/12*12,0)</f>
        <v>1783</v>
      </c>
      <c r="CM35" s="119">
        <v>0.25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/>
      <c r="DG35" s="27"/>
      <c r="DH35" s="27"/>
    </row>
    <row r="36" spans="1:112" ht="4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40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18"/>
      <c r="CM36" s="128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  <c r="DF36" s="16">
        <f>BT35/12/31*8</f>
        <v>38.344086021505376</v>
      </c>
      <c r="DG36" s="27"/>
      <c r="DH36" s="27"/>
    </row>
    <row r="37" spans="1:112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 t="s">
        <v>120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8"/>
      <c r="BT37" s="116">
        <f>ROUND(CM37*$A$1*12,0)</f>
        <v>7846</v>
      </c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117">
        <f>ROUND(BT37/12*12,0)</f>
        <v>7846</v>
      </c>
      <c r="CM37" s="119">
        <v>1.1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5"/>
      <c r="BT38" s="113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8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  <c r="DF38" s="16">
        <v>0.04</v>
      </c>
      <c r="DG38" s="27"/>
      <c r="DH38" s="27"/>
    </row>
    <row r="39" spans="1:112" ht="36" customHeight="1">
      <c r="A39" s="89" t="s">
        <v>122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16"/>
      <c r="DG39" s="27"/>
      <c r="DH39" s="27"/>
    </row>
    <row r="40" spans="1:112" ht="15.75" customHeight="1">
      <c r="A40" s="111" t="s">
        <v>40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6" t="s">
        <v>117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16">
        <f>ROUND(CM40*$A$1*12,0)</f>
        <v>9915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9915</v>
      </c>
      <c r="CM40" s="119">
        <v>1.39</v>
      </c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41"/>
      <c r="DG40" s="27"/>
      <c r="DH40" s="27"/>
    </row>
    <row r="41" spans="1:112" ht="53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40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213.2258064516129</v>
      </c>
      <c r="DG41" s="27"/>
      <c r="DH41" s="39">
        <f>CM40+CM42+CM44+CM49+CM50+CM51+CM52+CM53+CM54+CM55+CM56</f>
        <v>3.23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6">
        <f>ROUND(CM42*$A$1*12,0)</f>
        <v>3566</v>
      </c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7">
        <f>ROUND(BT42/12*12,0)</f>
        <v>3566</v>
      </c>
      <c r="CM42" s="119">
        <v>0.5</v>
      </c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  <c r="DF42" s="16"/>
      <c r="DG42" s="27"/>
      <c r="DH42" s="39"/>
    </row>
    <row r="43" spans="1:112" ht="43.5" customHeight="1">
      <c r="A43" s="103" t="s">
        <v>119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48" t="s">
        <v>37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18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5"/>
      <c r="DF43" s="16"/>
      <c r="DG43" s="27"/>
      <c r="DH43" s="39"/>
    </row>
    <row r="44" spans="1:112" ht="15.75" customHeight="1">
      <c r="A44" s="111" t="s">
        <v>118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2" t="s">
        <v>117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2"/>
      <c r="BT44" s="116">
        <f>ROUND(CM44*$A$1*12,0)</f>
        <v>3566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117">
        <f>ROUND(BT44/12*12,0)</f>
        <v>3566</v>
      </c>
      <c r="CM44" s="119">
        <v>0.5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147">
        <f>BT44/12/31*8</f>
        <v>76.68817204301075</v>
      </c>
      <c r="DG44" s="27"/>
      <c r="DH44" s="27"/>
    </row>
    <row r="45" spans="1:112" ht="15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9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1"/>
      <c r="CL45" s="162"/>
      <c r="CM45" s="159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1"/>
      <c r="DF45" s="147"/>
      <c r="DG45" s="27"/>
      <c r="DH45" s="27"/>
    </row>
    <row r="46" spans="1:112" ht="1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62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 customHeight="1" hidden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3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162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6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163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5"/>
      <c r="DF48" s="147"/>
      <c r="DG48" s="27"/>
      <c r="DH48" s="27"/>
    </row>
    <row r="49" spans="1:112" ht="49.5" customHeight="1">
      <c r="A49" s="111" t="s">
        <v>127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44" t="s">
        <v>128</v>
      </c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9">
        <f aca="true" t="shared" si="0" ref="BT49:BT56">ROUND(CM49*$A$1*12,0)</f>
        <v>713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22">
        <f aca="true" t="shared" si="1" ref="CL49:CL56">ROUND(BT49/12*12,0)</f>
        <v>713</v>
      </c>
      <c r="CM49" s="141">
        <v>0.1</v>
      </c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  <c r="DF49" s="24">
        <f>BT49/12/31*8</f>
        <v>15.333333333333332</v>
      </c>
      <c r="DG49" s="27"/>
      <c r="DH49" s="27"/>
    </row>
    <row r="50" spans="1:112" ht="46.5" customHeight="1">
      <c r="A50" s="103" t="s">
        <v>129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44" t="s">
        <v>36</v>
      </c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99">
        <f t="shared" si="0"/>
        <v>1712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 t="shared" si="1"/>
        <v>1712</v>
      </c>
      <c r="CM50" s="141">
        <v>0.24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24"/>
      <c r="DG50" s="27"/>
      <c r="DH50" s="27"/>
    </row>
    <row r="51" spans="1:112" ht="35.25" customHeight="1">
      <c r="A51" s="103" t="s">
        <v>130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44" t="s">
        <v>117</v>
      </c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99">
        <f t="shared" si="0"/>
        <v>713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 t="shared" si="1"/>
        <v>713</v>
      </c>
      <c r="CM51" s="141">
        <v>0.1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24"/>
      <c r="DG51" s="27"/>
      <c r="DH51" s="27"/>
    </row>
    <row r="52" spans="1:112" ht="35.25" customHeight="1">
      <c r="A52" s="103" t="s">
        <v>131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44" t="s">
        <v>36</v>
      </c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99">
        <f t="shared" si="0"/>
        <v>713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 t="shared" si="1"/>
        <v>713</v>
      </c>
      <c r="CM52" s="141">
        <v>0.1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24"/>
      <c r="DG52" s="27"/>
      <c r="DH52" s="27"/>
    </row>
    <row r="53" spans="1:112" ht="49.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44" t="s">
        <v>117</v>
      </c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99">
        <f t="shared" si="0"/>
        <v>143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22">
        <f t="shared" si="1"/>
        <v>143</v>
      </c>
      <c r="CM53" s="141">
        <v>0.02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24"/>
      <c r="DG53" s="27"/>
      <c r="DH53" s="27"/>
    </row>
    <row r="54" spans="1:112" ht="35.25" customHeight="1">
      <c r="A54" s="103" t="s">
        <v>133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96" t="s">
        <v>134</v>
      </c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99">
        <f t="shared" si="0"/>
        <v>713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22">
        <f t="shared" si="1"/>
        <v>713</v>
      </c>
      <c r="CM54" s="141">
        <v>0.1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24"/>
      <c r="DG54" s="27"/>
      <c r="DH54" s="27"/>
    </row>
    <row r="55" spans="1:112" ht="48" customHeight="1">
      <c r="A55" s="103" t="s">
        <v>135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96" t="s">
        <v>134</v>
      </c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8"/>
      <c r="BT55" s="99">
        <f t="shared" si="0"/>
        <v>713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22">
        <f t="shared" si="1"/>
        <v>713</v>
      </c>
      <c r="CM55" s="141">
        <v>0.1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24"/>
      <c r="DG55" s="27"/>
      <c r="DH55" s="27"/>
    </row>
    <row r="56" spans="1:112" ht="35.25" customHeight="1">
      <c r="A56" s="103" t="s">
        <v>136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44" t="s">
        <v>66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99">
        <f t="shared" si="0"/>
        <v>571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2">
        <f t="shared" si="1"/>
        <v>571</v>
      </c>
      <c r="CM56" s="141">
        <v>0.08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24"/>
      <c r="DG56" s="27"/>
      <c r="DH56" s="27"/>
    </row>
    <row r="57" spans="1:112" ht="15.75" customHeight="1">
      <c r="A57" s="89" t="s">
        <v>137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7"/>
      <c r="DF57" s="16"/>
      <c r="DG57" s="27"/>
      <c r="DH57" s="27"/>
    </row>
    <row r="58" spans="1:112" ht="15.75" customHeight="1">
      <c r="A58" s="120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116" t="s">
        <v>37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16">
        <f>ROUND(CM58*$A$1*12,0)</f>
        <v>16120</v>
      </c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8"/>
      <c r="CL58" s="117">
        <f>ROUND(BT58/12*12,0)</f>
        <v>16120</v>
      </c>
      <c r="CM58" s="119">
        <v>2.26</v>
      </c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8"/>
      <c r="DF58" s="16"/>
      <c r="DG58" s="27"/>
      <c r="DH58" s="27"/>
    </row>
    <row r="59" spans="1:112" ht="48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140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5"/>
      <c r="BT59" s="113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5"/>
      <c r="CL59" s="118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5"/>
      <c r="DF59" s="16">
        <f>BT58/12/31*8</f>
        <v>346.66666666666663</v>
      </c>
      <c r="DG59" s="27"/>
      <c r="DH59" s="39">
        <f>CM58</f>
        <v>2.26</v>
      </c>
    </row>
    <row r="60" spans="1:112" ht="33.75" customHeight="1">
      <c r="A60" s="89" t="s">
        <v>125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6"/>
      <c r="DG60" s="27"/>
      <c r="DH60" s="27"/>
    </row>
    <row r="61" spans="1:112" ht="15.75" customHeight="1">
      <c r="A61" s="111" t="s">
        <v>123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2" t="s">
        <v>36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642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642</v>
      </c>
      <c r="CM61" s="119">
        <v>0.09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41"/>
      <c r="DG61" s="27"/>
      <c r="DH61" s="27"/>
    </row>
    <row r="62" spans="1:112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3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13.806451612903226</v>
      </c>
      <c r="DG62" s="27"/>
      <c r="DH62" s="27"/>
    </row>
    <row r="63" spans="1:112" ht="15.75" customHeight="1">
      <c r="A63" s="120" t="s">
        <v>124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428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428</v>
      </c>
      <c r="CM63" s="119">
        <v>0.06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39">
        <f>CM61+CM63</f>
        <v>0.15</v>
      </c>
    </row>
    <row r="64" spans="1:112" ht="30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5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9.204301075268816</v>
      </c>
      <c r="DG64" s="27"/>
      <c r="DH64" s="27"/>
    </row>
    <row r="65" spans="1:112" ht="15.75" customHeight="1">
      <c r="A65" s="89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16"/>
      <c r="DG65" s="27"/>
      <c r="DH65" s="27"/>
    </row>
    <row r="66" spans="1:112" ht="15.75" customHeight="1">
      <c r="A66" s="111" t="s">
        <v>146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108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10699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10699</v>
      </c>
      <c r="CM66" s="119">
        <v>1.5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/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230.08602150537635</v>
      </c>
      <c r="DG67" s="27"/>
      <c r="DH67" s="39">
        <f>CM66</f>
        <v>1.5</v>
      </c>
    </row>
    <row r="68" spans="1:112" ht="15.75" customHeight="1">
      <c r="A68" s="89" t="s">
        <v>140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7"/>
      <c r="DF68" s="16"/>
      <c r="DG68" s="27"/>
      <c r="DH68" s="39">
        <f>CM69</f>
        <v>1.26</v>
      </c>
    </row>
    <row r="69" spans="1:112" ht="28.5" customHeight="1">
      <c r="A69" s="103" t="s">
        <v>140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99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  <c r="BT69" s="99">
        <f>ROUND(CM69*$A$1*12,0)</f>
        <v>8987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5">
        <f>ROUND(BT69/12*12,0)</f>
        <v>8987</v>
      </c>
      <c r="CM69" s="108">
        <v>1.26</v>
      </c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6">
        <f>BT69/12/30*8</f>
        <v>199.7111111111111</v>
      </c>
      <c r="DG69" s="27"/>
      <c r="DH69" s="39">
        <f>DH25+DH31+DH41+DH59+DH63+DH67+DH68</f>
        <v>12.16</v>
      </c>
    </row>
    <row r="70" spans="1:112" ht="15.75" customHeight="1" hidden="1">
      <c r="A70" s="89" t="s">
        <v>68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8"/>
      <c r="DF70" s="16"/>
      <c r="DG70" s="29"/>
      <c r="DH70" s="29"/>
    </row>
    <row r="71" spans="1:112" ht="31.5" customHeight="1" hidden="1">
      <c r="A71" s="96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8"/>
      <c r="AS71" s="99" t="s">
        <v>37</v>
      </c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1"/>
      <c r="BT71" s="99">
        <f>ROUND(A1*CM71*12,0)</f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1"/>
      <c r="CL71" s="15">
        <f>BT71</f>
        <v>0</v>
      </c>
      <c r="CM71" s="108">
        <v>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10"/>
      <c r="DF71" s="16"/>
      <c r="DG71" s="29"/>
      <c r="DH71" s="29"/>
    </row>
    <row r="72" spans="1:112" ht="30.75" customHeight="1" hidden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8"/>
      <c r="AS72" s="99" t="s">
        <v>37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  <c r="BT72" s="99">
        <f>ROUND(A1*CN72*12,0)</f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1"/>
      <c r="CL72" s="15">
        <f>BT72</f>
        <v>0</v>
      </c>
      <c r="CM72" s="43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16"/>
      <c r="DG72" s="29"/>
      <c r="DH72" s="29"/>
    </row>
    <row r="73" spans="1:112" ht="15.75" customHeight="1" hidden="1">
      <c r="A73" s="96" t="s">
        <v>69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8"/>
      <c r="AS73" s="9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1"/>
      <c r="BT73" s="99">
        <f>BT71+BT72</f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1"/>
      <c r="CL73" s="15">
        <f>CL71+CL72</f>
        <v>0</v>
      </c>
      <c r="CM73" s="43"/>
      <c r="CN73" s="102">
        <f>CM71+CN72</f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16"/>
      <c r="DG73" s="29"/>
      <c r="DH73" s="39">
        <f>CM71+CN72</f>
        <v>0</v>
      </c>
    </row>
    <row r="74" spans="1:112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8"/>
      <c r="DF74" s="16"/>
      <c r="DG74" s="27"/>
      <c r="DH74" s="27"/>
    </row>
    <row r="75" spans="1:112" ht="15.75" customHeight="1">
      <c r="A75" s="89" t="s">
        <v>51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92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86733</v>
      </c>
      <c r="CM75" s="93">
        <f>CM24+CM26+CM28+CM31+CM33+CM35+CM37+CM40+CM42+CM44+CM49+CM50+CM51+CM52+CM53+CM54+CM55+CM56+CM58+CM61+CM63+CM66+CM69</f>
        <v>12.159999999999998</v>
      </c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81" spans="1:112" ht="12.75">
      <c r="A81" s="1">
        <v>1199.4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28"/>
      <c r="DG81" s="37"/>
      <c r="DH81" s="37"/>
    </row>
  </sheetData>
  <sheetProtection/>
  <mergeCells count="162"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H106"/>
  <sheetViews>
    <sheetView zoomScalePageLayoutView="0" workbookViewId="0" topLeftCell="A28">
      <selection activeCell="A88" sqref="A88:DE88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1333.5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9" t="s">
        <v>105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90" t="s">
        <v>5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9" t="s">
        <v>106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103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104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202</v>
      </c>
      <c r="CP11" s="186"/>
      <c r="CQ11" s="186"/>
      <c r="CR11" s="186"/>
      <c r="CS11" s="186"/>
      <c r="CT11" s="186"/>
      <c r="CU11" s="187" t="s">
        <v>102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153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83" t="s">
        <v>112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107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89" t="s">
        <v>111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8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6" t="s">
        <v>143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16">
        <f>ROUND(CM24*$A$1*12,0)</f>
        <v>11841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11841</v>
      </c>
      <c r="CM24" s="119">
        <v>0.74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36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/>
      <c r="DG25" s="27"/>
      <c r="DH25" s="39">
        <f>CM24+CM26+CM28</f>
        <v>1.08</v>
      </c>
    </row>
    <row r="26" spans="1:112" ht="36" customHeight="1">
      <c r="A26" s="120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12" t="s">
        <v>145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16">
        <f>ROUND(CM26*$A$1*12,0)</f>
        <v>4961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4961</v>
      </c>
      <c r="CM26" s="119">
        <v>0.31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61"/>
      <c r="DG26" s="27"/>
      <c r="DH26" s="39"/>
    </row>
    <row r="27" spans="1:112" ht="39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61"/>
      <c r="DG27" s="27"/>
      <c r="DH27" s="39"/>
    </row>
    <row r="28" spans="1:112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72" t="s">
        <v>36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16">
        <f>ROUND(CM28*$A$1*12,0)</f>
        <v>480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117">
        <f>ROUND(BT28/12*12,0)</f>
        <v>480</v>
      </c>
      <c r="CM28" s="119">
        <v>0.03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6"/>
      <c r="DG28" s="27"/>
      <c r="DH28" s="27"/>
    </row>
    <row r="29" spans="1:112" ht="48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64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118"/>
      <c r="CM29" s="177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6">
        <f>BT28/12/31*8</f>
        <v>10.32258064516129</v>
      </c>
      <c r="DG29" s="27"/>
      <c r="DH29" s="27"/>
    </row>
    <row r="30" spans="1:112" ht="15.75" customHeight="1">
      <c r="A30" s="89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"/>
      <c r="DG30" s="27"/>
      <c r="DH30" s="27"/>
    </row>
    <row r="31" spans="1:112" ht="15.75" customHeight="1">
      <c r="A31" s="111" t="s">
        <v>115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6" t="s">
        <v>108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9"/>
      <c r="BT31" s="116">
        <f>ROUND(CM31*$A$1*12,0)</f>
        <v>9761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8"/>
      <c r="CL31" s="117">
        <f>ROUND(BT31/12*12,0)</f>
        <v>9761</v>
      </c>
      <c r="CM31" s="119">
        <v>0.61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61"/>
      <c r="DG31" s="27"/>
      <c r="DH31" s="39">
        <f>CM31+CM33+CM35+CM37</f>
        <v>2.68</v>
      </c>
    </row>
    <row r="32" spans="1:112" ht="15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13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8"/>
      <c r="CM32" s="128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F32" s="56"/>
      <c r="DG32" s="27"/>
      <c r="DH32" s="27"/>
    </row>
    <row r="33" spans="1:112" ht="15.75" customHeight="1">
      <c r="A33" s="111" t="s">
        <v>116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6" t="s">
        <v>36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16">
        <f>ROUND(CM33*$A$1*12,0)</f>
        <v>11521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17">
        <f>ROUND(BT33/12*12,0)</f>
        <v>11521</v>
      </c>
      <c r="CM33" s="119">
        <v>0.72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/>
      <c r="DG33" s="27"/>
      <c r="DH33" s="27"/>
    </row>
    <row r="34" spans="1:112" ht="4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40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64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6"/>
      <c r="CL34" s="118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6">
        <f>BT33/12/31*8</f>
        <v>247.76344086021507</v>
      </c>
      <c r="DG34" s="27"/>
      <c r="DH34" s="27"/>
    </row>
    <row r="35" spans="1:112" ht="15.75" customHeight="1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6" t="s">
        <v>108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9"/>
      <c r="BT35" s="116">
        <f>ROUND(CM35*$A$1*12,0)</f>
        <v>4001</v>
      </c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8"/>
      <c r="CL35" s="117">
        <f>ROUND(BT35/12*12,0)</f>
        <v>4001</v>
      </c>
      <c r="CM35" s="119">
        <v>0.25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/>
      <c r="DG35" s="27"/>
      <c r="DH35" s="27"/>
    </row>
    <row r="36" spans="1:112" ht="4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40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18"/>
      <c r="CM36" s="128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  <c r="DF36" s="16">
        <f>BT35/12/31*8</f>
        <v>86.04301075268818</v>
      </c>
      <c r="DG36" s="27"/>
      <c r="DH36" s="27"/>
    </row>
    <row r="37" spans="1:112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 t="s">
        <v>120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8"/>
      <c r="BT37" s="116">
        <f>ROUND(CM37*$A$1*12,0)</f>
        <v>17602</v>
      </c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117">
        <f>ROUND(BT37/12*12,0)</f>
        <v>17602</v>
      </c>
      <c r="CM37" s="119">
        <v>1.1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5"/>
      <c r="BT38" s="113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8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  <c r="DF38" s="16">
        <v>0.04</v>
      </c>
      <c r="DG38" s="27"/>
      <c r="DH38" s="27"/>
    </row>
    <row r="39" spans="1:112" ht="36" customHeight="1">
      <c r="A39" s="89" t="s">
        <v>122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16"/>
      <c r="DG39" s="27"/>
      <c r="DH39" s="27"/>
    </row>
    <row r="40" spans="1:112" ht="15.75" customHeight="1">
      <c r="A40" s="111" t="s">
        <v>40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6" t="s">
        <v>117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16">
        <f>ROUND(CM40*$A$1*12,0)</f>
        <v>22243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22243</v>
      </c>
      <c r="CM40" s="119">
        <v>1.39</v>
      </c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41"/>
      <c r="DG40" s="27"/>
      <c r="DH40" s="27"/>
    </row>
    <row r="41" spans="1:112" ht="53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40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478.34408602150535</v>
      </c>
      <c r="DG41" s="27"/>
      <c r="DH41" s="39">
        <f>CM40+CM42+CM44+CM49+CM50+CM51+CM52+CM53+CM54+CM55+CM56</f>
        <v>3.23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6">
        <f>ROUND(CM42*$A$1*12,0)</f>
        <v>8001</v>
      </c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7">
        <f>ROUND(BT42/12*12,0)</f>
        <v>8001</v>
      </c>
      <c r="CM42" s="119">
        <v>0.5</v>
      </c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  <c r="DF42" s="16"/>
      <c r="DG42" s="27"/>
      <c r="DH42" s="39"/>
    </row>
    <row r="43" spans="1:112" ht="43.5" customHeight="1">
      <c r="A43" s="103" t="s">
        <v>119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48" t="s">
        <v>37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18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5"/>
      <c r="DF43" s="16"/>
      <c r="DG43" s="27"/>
      <c r="DH43" s="39"/>
    </row>
    <row r="44" spans="1:112" ht="15.75" customHeight="1">
      <c r="A44" s="111" t="s">
        <v>118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2" t="s">
        <v>117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2"/>
      <c r="BT44" s="116">
        <f>ROUND(CM44*$A$1*12,0)</f>
        <v>8001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117">
        <f>ROUND(BT44/12*12,0)</f>
        <v>8001</v>
      </c>
      <c r="CM44" s="119">
        <v>0.5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147">
        <f>BT44/12/31*8</f>
        <v>172.06451612903226</v>
      </c>
      <c r="DG44" s="27"/>
      <c r="DH44" s="27"/>
    </row>
    <row r="45" spans="1:112" ht="15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9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1"/>
      <c r="CL45" s="162"/>
      <c r="CM45" s="159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1"/>
      <c r="DF45" s="147"/>
      <c r="DG45" s="27"/>
      <c r="DH45" s="27"/>
    </row>
    <row r="46" spans="1:112" ht="1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62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 customHeight="1" hidden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3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162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6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163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5"/>
      <c r="DF48" s="147"/>
      <c r="DG48" s="27"/>
      <c r="DH48" s="27"/>
    </row>
    <row r="49" spans="1:112" ht="49.5" customHeight="1">
      <c r="A49" s="111" t="s">
        <v>127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44" t="s">
        <v>128</v>
      </c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9">
        <f aca="true" t="shared" si="0" ref="BT49:BT56">ROUND(CM49*$A$1*12,0)</f>
        <v>1600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22">
        <f aca="true" t="shared" si="1" ref="CL49:CL56">ROUND(BT49/12*12,0)</f>
        <v>1600</v>
      </c>
      <c r="CM49" s="141">
        <v>0.1</v>
      </c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  <c r="DF49" s="24">
        <f>BT49/12/31*8</f>
        <v>34.40860215053764</v>
      </c>
      <c r="DG49" s="27"/>
      <c r="DH49" s="27"/>
    </row>
    <row r="50" spans="1:112" ht="46.5" customHeight="1">
      <c r="A50" s="103" t="s">
        <v>129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44" t="s">
        <v>36</v>
      </c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99">
        <f t="shared" si="0"/>
        <v>3840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 t="shared" si="1"/>
        <v>3840</v>
      </c>
      <c r="CM50" s="141">
        <v>0.24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24"/>
      <c r="DG50" s="27"/>
      <c r="DH50" s="27"/>
    </row>
    <row r="51" spans="1:112" ht="35.25" customHeight="1">
      <c r="A51" s="103" t="s">
        <v>130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44" t="s">
        <v>117</v>
      </c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99">
        <f t="shared" si="0"/>
        <v>1600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 t="shared" si="1"/>
        <v>1600</v>
      </c>
      <c r="CM51" s="141">
        <v>0.1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24"/>
      <c r="DG51" s="27"/>
      <c r="DH51" s="27"/>
    </row>
    <row r="52" spans="1:112" ht="35.25" customHeight="1">
      <c r="A52" s="103" t="s">
        <v>131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44" t="s">
        <v>36</v>
      </c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99">
        <f t="shared" si="0"/>
        <v>1600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 t="shared" si="1"/>
        <v>1600</v>
      </c>
      <c r="CM52" s="141">
        <v>0.1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24"/>
      <c r="DG52" s="27"/>
      <c r="DH52" s="27"/>
    </row>
    <row r="53" spans="1:112" ht="49.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44" t="s">
        <v>117</v>
      </c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99">
        <f t="shared" si="0"/>
        <v>320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22">
        <f t="shared" si="1"/>
        <v>320</v>
      </c>
      <c r="CM53" s="141">
        <v>0.02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24"/>
      <c r="DG53" s="27"/>
      <c r="DH53" s="27"/>
    </row>
    <row r="54" spans="1:112" ht="35.25" customHeight="1">
      <c r="A54" s="103" t="s">
        <v>133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96" t="s">
        <v>134</v>
      </c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99">
        <f t="shared" si="0"/>
        <v>1600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22">
        <f t="shared" si="1"/>
        <v>1600</v>
      </c>
      <c r="CM54" s="141">
        <v>0.1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24"/>
      <c r="DG54" s="27"/>
      <c r="DH54" s="27"/>
    </row>
    <row r="55" spans="1:112" ht="48" customHeight="1">
      <c r="A55" s="103" t="s">
        <v>135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96" t="s">
        <v>134</v>
      </c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8"/>
      <c r="BT55" s="99">
        <f t="shared" si="0"/>
        <v>1600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22">
        <f t="shared" si="1"/>
        <v>1600</v>
      </c>
      <c r="CM55" s="141">
        <v>0.1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24"/>
      <c r="DG55" s="27"/>
      <c r="DH55" s="27"/>
    </row>
    <row r="56" spans="1:112" ht="35.25" customHeight="1">
      <c r="A56" s="103" t="s">
        <v>136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44" t="s">
        <v>66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99">
        <f t="shared" si="0"/>
        <v>1280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2">
        <f t="shared" si="1"/>
        <v>1280</v>
      </c>
      <c r="CM56" s="141">
        <v>0.08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24"/>
      <c r="DG56" s="27"/>
      <c r="DH56" s="27"/>
    </row>
    <row r="57" spans="1:112" ht="15.75" customHeight="1">
      <c r="A57" s="89" t="s">
        <v>137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7"/>
      <c r="DF57" s="16"/>
      <c r="DG57" s="27"/>
      <c r="DH57" s="27"/>
    </row>
    <row r="58" spans="1:112" ht="15.75" customHeight="1">
      <c r="A58" s="120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116" t="s">
        <v>37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16">
        <f>ROUND(CM58*$A$1*12,0)</f>
        <v>36165</v>
      </c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8"/>
      <c r="CL58" s="117">
        <f>ROUND(BT58/12*12,0)</f>
        <v>36165</v>
      </c>
      <c r="CM58" s="119">
        <v>2.26</v>
      </c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8"/>
      <c r="DF58" s="16"/>
      <c r="DG58" s="27"/>
      <c r="DH58" s="27"/>
    </row>
    <row r="59" spans="1:112" ht="48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140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5"/>
      <c r="BT59" s="113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5"/>
      <c r="CL59" s="118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5"/>
      <c r="DF59" s="16">
        <f>BT58/12/31*8</f>
        <v>777.741935483871</v>
      </c>
      <c r="DG59" s="27"/>
      <c r="DH59" s="39">
        <f>CM58</f>
        <v>2.26</v>
      </c>
    </row>
    <row r="60" spans="1:112" ht="33.75" customHeight="1">
      <c r="A60" s="89" t="s">
        <v>125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6"/>
      <c r="DG60" s="27"/>
      <c r="DH60" s="27"/>
    </row>
    <row r="61" spans="1:112" ht="15.75" customHeight="1">
      <c r="A61" s="111" t="s">
        <v>123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2" t="s">
        <v>36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1440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1440</v>
      </c>
      <c r="CM61" s="119">
        <v>0.09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41"/>
      <c r="DG61" s="27"/>
      <c r="DH61" s="27"/>
    </row>
    <row r="62" spans="1:112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3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30.967741935483872</v>
      </c>
      <c r="DG62" s="27"/>
      <c r="DH62" s="27"/>
    </row>
    <row r="63" spans="1:112" ht="15.75" customHeight="1">
      <c r="A63" s="120" t="s">
        <v>124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960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960</v>
      </c>
      <c r="CM63" s="119">
        <v>0.06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39">
        <f>CM61+CM63</f>
        <v>0.15</v>
      </c>
    </row>
    <row r="64" spans="1:112" ht="30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5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20.64516129032258</v>
      </c>
      <c r="DG64" s="27"/>
      <c r="DH64" s="27"/>
    </row>
    <row r="65" spans="1:112" ht="15.75" customHeight="1">
      <c r="A65" s="89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16"/>
      <c r="DG65" s="27"/>
      <c r="DH65" s="27"/>
    </row>
    <row r="66" spans="1:112" ht="15.75" customHeight="1">
      <c r="A66" s="111" t="s">
        <v>146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108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24003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24003</v>
      </c>
      <c r="CM66" s="119">
        <v>1.5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/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516.1935483870968</v>
      </c>
      <c r="DG67" s="27"/>
      <c r="DH67" s="39">
        <f>CM66</f>
        <v>1.5</v>
      </c>
    </row>
    <row r="68" spans="1:112" ht="15.75" customHeight="1">
      <c r="A68" s="89" t="s">
        <v>140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7"/>
      <c r="DF68" s="16"/>
      <c r="DG68" s="27"/>
      <c r="DH68" s="39">
        <f>CM69</f>
        <v>1.26</v>
      </c>
    </row>
    <row r="69" spans="1:112" ht="28.5" customHeight="1">
      <c r="A69" s="103" t="s">
        <v>140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99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  <c r="BT69" s="99">
        <f>ROUND(CM69*$A$1*12,0)</f>
        <v>20163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5">
        <f>ROUND(BT69/12*12,0)</f>
        <v>20163</v>
      </c>
      <c r="CM69" s="108">
        <v>1.26</v>
      </c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6">
        <f>BT69/12/30*8</f>
        <v>448.06666666666666</v>
      </c>
      <c r="DG69" s="27"/>
      <c r="DH69" s="39">
        <f>DH25+DH31+DH41+DH59+DH63+DH67+DH68</f>
        <v>12.16</v>
      </c>
    </row>
    <row r="70" spans="1:112" ht="15.75" customHeight="1" hidden="1">
      <c r="A70" s="89" t="s">
        <v>68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8"/>
      <c r="DF70" s="16"/>
      <c r="DG70" s="29"/>
      <c r="DH70" s="29"/>
    </row>
    <row r="71" spans="1:112" ht="31.5" customHeight="1" hidden="1">
      <c r="A71" s="96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8"/>
      <c r="AS71" s="99" t="s">
        <v>37</v>
      </c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1"/>
      <c r="BT71" s="99">
        <f>ROUND(A1*CM71*12,0)</f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1"/>
      <c r="CL71" s="15">
        <f>BT71</f>
        <v>0</v>
      </c>
      <c r="CM71" s="108">
        <v>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10"/>
      <c r="DF71" s="16"/>
      <c r="DG71" s="29"/>
      <c r="DH71" s="29"/>
    </row>
    <row r="72" spans="1:112" ht="30.75" customHeight="1" hidden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8"/>
      <c r="AS72" s="99" t="s">
        <v>37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  <c r="BT72" s="99">
        <f>ROUND(A1*CN72*12,0)</f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1"/>
      <c r="CL72" s="15">
        <f>BT72</f>
        <v>0</v>
      </c>
      <c r="CM72" s="43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16"/>
      <c r="DG72" s="29"/>
      <c r="DH72" s="29"/>
    </row>
    <row r="73" spans="1:112" ht="15.75" customHeight="1" hidden="1">
      <c r="A73" s="96" t="s">
        <v>69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8"/>
      <c r="AS73" s="9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1"/>
      <c r="BT73" s="99">
        <f>BT71+BT72</f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1"/>
      <c r="CL73" s="15">
        <f>CL71+CL72</f>
        <v>0</v>
      </c>
      <c r="CM73" s="43"/>
      <c r="CN73" s="102">
        <f>CM71+CN72</f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16"/>
      <c r="DG73" s="29"/>
      <c r="DH73" s="39">
        <f>CM71+CN72</f>
        <v>0</v>
      </c>
    </row>
    <row r="74" spans="1:112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8"/>
      <c r="DF74" s="16"/>
      <c r="DG74" s="27"/>
      <c r="DH74" s="27"/>
    </row>
    <row r="75" spans="1:112" ht="15.75" customHeight="1">
      <c r="A75" s="89" t="s">
        <v>51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92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194583</v>
      </c>
      <c r="CM75" s="93">
        <f>CM24+CM26+CM28+CM31+CM33+CM35+CM37+CM40+CM42+CM44+CM49+CM50+CM51+CM52+CM53+CM54+CM55+CM56+CM58+CM61+CM63+CM66+CM69</f>
        <v>12.159999999999998</v>
      </c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199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173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33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4"/>
      <c r="DG78" s="69"/>
      <c r="DH78" s="69"/>
    </row>
    <row r="79" spans="1:112" ht="15.75">
      <c r="A79" s="199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173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33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4"/>
      <c r="DG79" s="69"/>
      <c r="DH79" s="69"/>
    </row>
    <row r="80" spans="1:112" ht="15.75">
      <c r="A80" s="199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173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33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4"/>
      <c r="DG80" s="69"/>
      <c r="DH80" s="69"/>
    </row>
    <row r="81" spans="1:112" ht="15.7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173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33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4"/>
      <c r="DG81" s="69"/>
      <c r="DH81" s="69"/>
    </row>
    <row r="82" spans="1:112" ht="15.7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73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33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4"/>
      <c r="DG82" s="69"/>
      <c r="DH82" s="69"/>
    </row>
    <row r="83" spans="1:112" ht="15.75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73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33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4"/>
      <c r="DG83" s="69"/>
      <c r="DH83" s="69"/>
    </row>
    <row r="84" spans="1:112" ht="15.75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173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33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1"/>
      <c r="DF84" s="24"/>
      <c r="DG84" s="69"/>
      <c r="DH84" s="69"/>
    </row>
    <row r="85" spans="1:112" ht="15.75">
      <c r="A85" s="198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76"/>
      <c r="DG85" s="69"/>
      <c r="DH85" s="69"/>
    </row>
    <row r="86" spans="1:112" ht="15.75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200"/>
      <c r="CM86" s="201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76"/>
      <c r="DG86" s="69"/>
      <c r="DH86" s="69"/>
    </row>
    <row r="87" spans="1:112" ht="15.7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202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76"/>
      <c r="DG87" s="69"/>
      <c r="DH87" s="79"/>
    </row>
    <row r="88" spans="1:112" ht="15.75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76"/>
      <c r="DG88" s="69"/>
      <c r="DH88" s="69"/>
    </row>
    <row r="89" spans="1:112" ht="15.7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7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73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200"/>
      <c r="CM89" s="201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81"/>
      <c r="DG89" s="69"/>
      <c r="DH89" s="69"/>
    </row>
    <row r="90" spans="1:112" ht="15.7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76"/>
      <c r="DG90" s="69"/>
      <c r="DH90" s="69"/>
    </row>
    <row r="91" spans="1:112" ht="15.75">
      <c r="A91" s="199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197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73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200"/>
      <c r="CM91" s="201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76"/>
      <c r="DG91" s="69"/>
      <c r="DH91" s="79"/>
    </row>
    <row r="92" spans="1:112" ht="15.75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76"/>
      <c r="DG92" s="69"/>
      <c r="DH92" s="69"/>
    </row>
    <row r="93" spans="1:112" ht="15.75">
      <c r="A93" s="198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5"/>
      <c r="BT93" s="205"/>
      <c r="BU93" s="205"/>
      <c r="BV93" s="205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05"/>
      <c r="CH93" s="205"/>
      <c r="CI93" s="205"/>
      <c r="CJ93" s="205"/>
      <c r="CK93" s="205"/>
      <c r="CL93" s="205"/>
      <c r="CM93" s="205"/>
      <c r="CN93" s="205"/>
      <c r="CO93" s="205"/>
      <c r="CP93" s="205"/>
      <c r="CQ93" s="205"/>
      <c r="CR93" s="205"/>
      <c r="CS93" s="205"/>
      <c r="CT93" s="205"/>
      <c r="CU93" s="205"/>
      <c r="CV93" s="205"/>
      <c r="CW93" s="205"/>
      <c r="CX93" s="205"/>
      <c r="CY93" s="205"/>
      <c r="CZ93" s="205"/>
      <c r="DA93" s="205"/>
      <c r="DB93" s="205"/>
      <c r="DC93" s="205"/>
      <c r="DD93" s="205"/>
      <c r="DE93" s="205"/>
      <c r="DF93" s="76"/>
      <c r="DG93" s="69"/>
      <c r="DH93" s="69"/>
    </row>
    <row r="94" spans="1:112" ht="15.7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7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73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200"/>
      <c r="CM94" s="201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81"/>
      <c r="DG94" s="69"/>
      <c r="DH94" s="69"/>
    </row>
    <row r="95" spans="1:112" ht="15.7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160"/>
      <c r="CM95" s="160"/>
      <c r="CN95" s="160"/>
      <c r="CO95" s="160"/>
      <c r="CP95" s="160"/>
      <c r="CQ95" s="160"/>
      <c r="CR95" s="160"/>
      <c r="CS95" s="160"/>
      <c r="CT95" s="160"/>
      <c r="CU95" s="160"/>
      <c r="CV95" s="160"/>
      <c r="CW95" s="160"/>
      <c r="CX95" s="160"/>
      <c r="CY95" s="160"/>
      <c r="CZ95" s="160"/>
      <c r="DA95" s="160"/>
      <c r="DB95" s="160"/>
      <c r="DC95" s="160"/>
      <c r="DD95" s="160"/>
      <c r="DE95" s="160"/>
      <c r="DF95" s="76"/>
      <c r="DG95" s="69"/>
      <c r="DH95" s="79"/>
    </row>
    <row r="96" spans="1:112" ht="15.75">
      <c r="A96" s="198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160"/>
      <c r="CN96" s="160"/>
      <c r="CO96" s="160"/>
      <c r="CP96" s="160"/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76"/>
      <c r="DG96" s="69"/>
      <c r="DH96" s="79"/>
    </row>
    <row r="97" spans="1:112" ht="15.7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73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73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33"/>
      <c r="CM97" s="207"/>
      <c r="CN97" s="160"/>
      <c r="CO97" s="160"/>
      <c r="CP97" s="160"/>
      <c r="CQ97" s="160"/>
      <c r="CR97" s="160"/>
      <c r="CS97" s="160"/>
      <c r="CT97" s="160"/>
      <c r="CU97" s="160"/>
      <c r="CV97" s="160"/>
      <c r="CW97" s="160"/>
      <c r="CX97" s="160"/>
      <c r="CY97" s="160"/>
      <c r="CZ97" s="160"/>
      <c r="DA97" s="160"/>
      <c r="DB97" s="160"/>
      <c r="DC97" s="160"/>
      <c r="DD97" s="160"/>
      <c r="DE97" s="160"/>
      <c r="DF97" s="76"/>
      <c r="DG97" s="69"/>
      <c r="DH97" s="79"/>
    </row>
    <row r="98" spans="1:112" ht="15.75">
      <c r="A98" s="198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76"/>
      <c r="DG98" s="68"/>
      <c r="DH98" s="68"/>
    </row>
    <row r="99" spans="1:112" ht="15.75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33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76"/>
      <c r="DG99" s="68"/>
      <c r="DH99" s="68"/>
    </row>
    <row r="100" spans="1:112" ht="15.75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3"/>
      <c r="BQ100" s="173"/>
      <c r="BR100" s="173"/>
      <c r="BS100" s="173"/>
      <c r="BT100" s="173"/>
      <c r="BU100" s="173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3"/>
      <c r="CG100" s="173"/>
      <c r="CH100" s="173"/>
      <c r="CI100" s="173"/>
      <c r="CJ100" s="173"/>
      <c r="CK100" s="173"/>
      <c r="CL100" s="33"/>
      <c r="CM100" s="82"/>
      <c r="CN100" s="173"/>
      <c r="CO100" s="173"/>
      <c r="CP100" s="173"/>
      <c r="CQ100" s="173"/>
      <c r="CR100" s="173"/>
      <c r="CS100" s="173"/>
      <c r="CT100" s="173"/>
      <c r="CU100" s="173"/>
      <c r="CV100" s="173"/>
      <c r="CW100" s="173"/>
      <c r="CX100" s="173"/>
      <c r="CY100" s="173"/>
      <c r="CZ100" s="173"/>
      <c r="DA100" s="173"/>
      <c r="DB100" s="173"/>
      <c r="DC100" s="173"/>
      <c r="DD100" s="173"/>
      <c r="DE100" s="173"/>
      <c r="DF100" s="76"/>
      <c r="DG100" s="68"/>
      <c r="DH100" s="68"/>
    </row>
    <row r="101" spans="1:112" ht="15.75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3"/>
      <c r="BR101" s="173"/>
      <c r="BS101" s="173"/>
      <c r="BT101" s="173"/>
      <c r="BU101" s="173"/>
      <c r="BV101" s="173"/>
      <c r="BW101" s="173"/>
      <c r="BX101" s="173"/>
      <c r="BY101" s="173"/>
      <c r="BZ101" s="173"/>
      <c r="CA101" s="173"/>
      <c r="CB101" s="173"/>
      <c r="CC101" s="173"/>
      <c r="CD101" s="173"/>
      <c r="CE101" s="173"/>
      <c r="CF101" s="173"/>
      <c r="CG101" s="173"/>
      <c r="CH101" s="173"/>
      <c r="CI101" s="173"/>
      <c r="CJ101" s="173"/>
      <c r="CK101" s="173"/>
      <c r="CL101" s="33"/>
      <c r="CM101" s="82"/>
      <c r="CN101" s="200"/>
      <c r="CO101" s="173"/>
      <c r="CP101" s="173"/>
      <c r="CQ101" s="173"/>
      <c r="CR101" s="173"/>
      <c r="CS101" s="173"/>
      <c r="CT101" s="173"/>
      <c r="CU101" s="173"/>
      <c r="CV101" s="173"/>
      <c r="CW101" s="173"/>
      <c r="CX101" s="173"/>
      <c r="CY101" s="173"/>
      <c r="CZ101" s="173"/>
      <c r="DA101" s="173"/>
      <c r="DB101" s="173"/>
      <c r="DC101" s="173"/>
      <c r="DD101" s="173"/>
      <c r="DE101" s="173"/>
      <c r="DF101" s="76"/>
      <c r="DG101" s="68"/>
      <c r="DH101" s="79"/>
    </row>
    <row r="102" spans="1:112" ht="15.75">
      <c r="A102" s="198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76"/>
      <c r="DG102" s="69"/>
      <c r="DH102" s="69"/>
    </row>
    <row r="103" spans="1:112" ht="15.75">
      <c r="A103" s="198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8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4"/>
      <c r="CM103" s="209"/>
      <c r="CN103" s="208"/>
      <c r="CO103" s="208"/>
      <c r="CP103" s="208"/>
      <c r="CQ103" s="208"/>
      <c r="CR103" s="208"/>
      <c r="CS103" s="208"/>
      <c r="CT103" s="208"/>
      <c r="CU103" s="208"/>
      <c r="CV103" s="208"/>
      <c r="CW103" s="208"/>
      <c r="CX103" s="208"/>
      <c r="CY103" s="208"/>
      <c r="CZ103" s="208"/>
      <c r="DA103" s="208"/>
      <c r="DB103" s="208"/>
      <c r="DC103" s="208"/>
      <c r="DD103" s="208"/>
      <c r="DE103" s="208"/>
      <c r="DF103" s="76"/>
      <c r="DG103" s="69"/>
      <c r="DH103" s="69"/>
    </row>
    <row r="104" spans="1:112" ht="15.75">
      <c r="A104" s="2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33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76"/>
      <c r="DG104" s="69"/>
      <c r="DH104" s="69"/>
    </row>
    <row r="105" spans="1:112" ht="15.75">
      <c r="A105" s="68"/>
      <c r="B105" s="68"/>
      <c r="C105" s="68"/>
      <c r="D105" s="68"/>
      <c r="E105" s="68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9"/>
      <c r="DH105" s="69"/>
    </row>
    <row r="106" spans="1:11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68"/>
      <c r="DG106" s="69"/>
      <c r="DH106" s="69"/>
    </row>
  </sheetData>
  <sheetProtection/>
  <mergeCells count="236">
    <mergeCell ref="A101:AR101"/>
    <mergeCell ref="AS101:BS101"/>
    <mergeCell ref="BT101:CK101"/>
    <mergeCell ref="CN101:DE101"/>
    <mergeCell ref="A102:DE102"/>
    <mergeCell ref="A103:AR103"/>
    <mergeCell ref="AS103:BS103"/>
    <mergeCell ref="CM103:DE103"/>
    <mergeCell ref="A97:AR97"/>
    <mergeCell ref="AS97:BS97"/>
    <mergeCell ref="BT97:CK97"/>
    <mergeCell ref="CM97:DE97"/>
    <mergeCell ref="A98:DE98"/>
    <mergeCell ref="CM99:DE99"/>
    <mergeCell ref="A99:AR99"/>
    <mergeCell ref="AS99:BS99"/>
    <mergeCell ref="BT99:CK99"/>
    <mergeCell ref="A93:DE93"/>
    <mergeCell ref="A94:AR95"/>
    <mergeCell ref="AS94:BS95"/>
    <mergeCell ref="BT94:CK95"/>
    <mergeCell ref="CL94:CL95"/>
    <mergeCell ref="CM94:DE95"/>
    <mergeCell ref="AS87:BS87"/>
    <mergeCell ref="A88:DE88"/>
    <mergeCell ref="A89:AR90"/>
    <mergeCell ref="AS89:BS90"/>
    <mergeCell ref="BT89:CK90"/>
    <mergeCell ref="CL89:CL90"/>
    <mergeCell ref="CM89:DE90"/>
    <mergeCell ref="A86:AR87"/>
    <mergeCell ref="BT86:CK87"/>
    <mergeCell ref="CL86:CL87"/>
    <mergeCell ref="A84:AR84"/>
    <mergeCell ref="AS84:BS84"/>
    <mergeCell ref="BT84:CK84"/>
    <mergeCell ref="CM84:DE84"/>
    <mergeCell ref="CM83:DE83"/>
    <mergeCell ref="A80:AR80"/>
    <mergeCell ref="AS80:BS80"/>
    <mergeCell ref="BT80:CK80"/>
    <mergeCell ref="CM80:DE80"/>
    <mergeCell ref="A100:AR100"/>
    <mergeCell ref="AS100:BS100"/>
    <mergeCell ref="BT100:CK100"/>
    <mergeCell ref="CN100:DE100"/>
    <mergeCell ref="A96:DE96"/>
    <mergeCell ref="A91:AR92"/>
    <mergeCell ref="AS91:BS92"/>
    <mergeCell ref="BT91:CK92"/>
    <mergeCell ref="CL91:CL92"/>
    <mergeCell ref="CM91:DE92"/>
    <mergeCell ref="CM86:DE87"/>
    <mergeCell ref="AS86:BS86"/>
    <mergeCell ref="A85:DE85"/>
    <mergeCell ref="A82:AR82"/>
    <mergeCell ref="AS82:BS82"/>
    <mergeCell ref="BT82:CK82"/>
    <mergeCell ref="CM82:DE82"/>
    <mergeCell ref="A83:AR83"/>
    <mergeCell ref="AS83:BS83"/>
    <mergeCell ref="BT83:CK83"/>
    <mergeCell ref="A78:AR78"/>
    <mergeCell ref="AS78:BS78"/>
    <mergeCell ref="BT78:CK78"/>
    <mergeCell ref="CM78:DE78"/>
    <mergeCell ref="A79:AR79"/>
    <mergeCell ref="AS79:BS79"/>
    <mergeCell ref="BT79:CK79"/>
    <mergeCell ref="CM79:DE79"/>
    <mergeCell ref="A81:AR81"/>
    <mergeCell ref="AS81:BS81"/>
    <mergeCell ref="BT81:CK81"/>
    <mergeCell ref="CM81:DE81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I93"/>
  <sheetViews>
    <sheetView zoomScalePageLayoutView="0" workbookViewId="0" topLeftCell="A18">
      <selection activeCell="AS88" sqref="AS88:BS88"/>
    </sheetView>
  </sheetViews>
  <sheetFormatPr defaultColWidth="9.00390625" defaultRowHeight="12.75"/>
  <cols>
    <col min="1" max="43" width="0.875" style="0" customWidth="1"/>
    <col min="44" max="44" width="6.375" style="0" customWidth="1"/>
    <col min="45" max="46" width="0.875" style="0" customWidth="1"/>
    <col min="47" max="47" width="0.37109375" style="0" customWidth="1"/>
    <col min="48" max="50" width="0" style="0" hidden="1" customWidth="1"/>
    <col min="51" max="51" width="1.75390625" style="0" customWidth="1"/>
    <col min="52" max="52" width="0.746093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5.625" style="0" customWidth="1"/>
    <col min="91" max="99" width="0.875" style="0" customWidth="1"/>
    <col min="100" max="100" width="0.74609375" style="0" customWidth="1"/>
    <col min="101" max="102" width="0" style="0" hidden="1" customWidth="1"/>
    <col min="103" max="103" width="0.617187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1747.8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88" t="s">
        <v>4</v>
      </c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29"/>
      <c r="DG2" s="27"/>
      <c r="DH2" s="27"/>
    </row>
    <row r="3" spans="1:1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89" t="s">
        <v>105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90" t="s">
        <v>5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30"/>
      <c r="DG4" s="38"/>
      <c r="DH4" s="38"/>
    </row>
    <row r="5" spans="1:1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89" t="s">
        <v>106</v>
      </c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81" t="s">
        <v>6</v>
      </c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30"/>
      <c r="DG6" s="38"/>
      <c r="DH6" s="38"/>
    </row>
    <row r="7" spans="1:1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85" t="s">
        <v>103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81" t="s">
        <v>7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30"/>
      <c r="DG8" s="38"/>
      <c r="DH8" s="38"/>
    </row>
    <row r="9" spans="1:1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85" t="s">
        <v>104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81" t="s">
        <v>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30"/>
      <c r="DG10" s="38"/>
      <c r="DH10" s="38"/>
    </row>
    <row r="11" spans="1:1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185"/>
      <c r="BI11" s="185"/>
      <c r="BJ11" s="185"/>
      <c r="BK11" s="185"/>
      <c r="BL11" s="185"/>
      <c r="BM11" s="2" t="s">
        <v>9</v>
      </c>
      <c r="BN11" s="2"/>
      <c r="BO11" s="2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86">
        <v>202</v>
      </c>
      <c r="CP11" s="186"/>
      <c r="CQ11" s="186"/>
      <c r="CR11" s="186"/>
      <c r="CS11" s="186"/>
      <c r="CT11" s="186"/>
      <c r="CU11" s="187" t="s">
        <v>102</v>
      </c>
      <c r="CV11" s="187"/>
      <c r="CW11" s="187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81" t="s">
        <v>11</v>
      </c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182" t="s">
        <v>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31"/>
      <c r="DG15" s="27"/>
      <c r="DH15" s="27"/>
    </row>
    <row r="16" spans="1:112" ht="16.5">
      <c r="A16" s="182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31"/>
      <c r="DG16" s="27"/>
      <c r="DH16" s="27"/>
    </row>
    <row r="17" spans="1:112" ht="16.5">
      <c r="A17" s="182" t="s">
        <v>154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31"/>
      <c r="DG17" s="27"/>
      <c r="DH17" s="27"/>
    </row>
    <row r="18" spans="1:112" ht="16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31"/>
      <c r="DG18" s="27"/>
      <c r="DH18" s="27"/>
    </row>
    <row r="19" spans="1:112" ht="15.75">
      <c r="A19" s="2"/>
      <c r="B19" s="2"/>
      <c r="C19" s="2"/>
      <c r="D19" s="2"/>
      <c r="E19" s="2"/>
      <c r="F19" s="2"/>
      <c r="G19" s="183" t="s">
        <v>112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9"/>
      <c r="DG19" s="27"/>
      <c r="DH19" s="27"/>
    </row>
    <row r="20" spans="1:112" ht="15.7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14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 t="s"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 t="s">
        <v>1</v>
      </c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23" t="s">
        <v>107</v>
      </c>
      <c r="CM21" s="180" t="s">
        <v>2</v>
      </c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32"/>
      <c r="DG21" s="27"/>
      <c r="DH21" s="27"/>
    </row>
    <row r="22" spans="1:112" ht="15.75">
      <c r="A22" s="89" t="s">
        <v>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F22" s="32"/>
      <c r="DG22" s="27"/>
      <c r="DH22" s="27"/>
    </row>
    <row r="23" spans="1:112" ht="15.75" customHeight="1">
      <c r="A23" s="89" t="s">
        <v>111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8"/>
      <c r="DF23" s="16"/>
      <c r="DG23" s="27"/>
      <c r="DH23" s="27"/>
    </row>
    <row r="24" spans="1:112" ht="18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6" t="s">
        <v>143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16">
        <f>ROUND(CM24*$A$1*12,0)</f>
        <v>15520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8"/>
      <c r="CL24" s="117">
        <f>ROUND(BT24/12*12,0)</f>
        <v>15520</v>
      </c>
      <c r="CM24" s="119">
        <v>0.74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  <c r="DF24" s="16"/>
      <c r="DG24" s="27"/>
      <c r="DH24" s="27"/>
    </row>
    <row r="25" spans="1:112" ht="36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40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13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8"/>
      <c r="CM25" s="113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61"/>
      <c r="DG25" s="27"/>
      <c r="DH25" s="39">
        <f>CM24+CM26+CM28</f>
        <v>1.08</v>
      </c>
    </row>
    <row r="26" spans="1:112" ht="36" customHeight="1">
      <c r="A26" s="120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  <c r="AS26" s="112" t="s">
        <v>145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16">
        <f>ROUND(CM26*$A$1*12,0)</f>
        <v>6502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117">
        <f>ROUND(BT26/12*12,0)</f>
        <v>6502</v>
      </c>
      <c r="CM26" s="119">
        <v>0.31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8"/>
      <c r="DF26" s="61"/>
      <c r="DG26" s="27"/>
      <c r="DH26" s="39"/>
    </row>
    <row r="27" spans="1:112" ht="39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13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118"/>
      <c r="CM27" s="113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61"/>
      <c r="DG27" s="27"/>
      <c r="DH27" s="39"/>
    </row>
    <row r="28" spans="1:112" ht="15.75" customHeight="1">
      <c r="A28" s="111" t="s">
        <v>126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72" t="s">
        <v>36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16">
        <f>ROUND(CM28*$A$1*12,0)</f>
        <v>629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117">
        <f>ROUND(BT28/12*12,0)</f>
        <v>629</v>
      </c>
      <c r="CM28" s="119">
        <v>0.03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6"/>
      <c r="DG28" s="27"/>
      <c r="DH28" s="27"/>
    </row>
    <row r="29" spans="1:112" ht="48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64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118"/>
      <c r="CM29" s="177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6">
        <f>BT28/12/31*8</f>
        <v>13.526881720430106</v>
      </c>
      <c r="DG29" s="27"/>
      <c r="DH29" s="27"/>
    </row>
    <row r="30" spans="1:112" ht="15.75" customHeight="1">
      <c r="A30" s="89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  <c r="DF30" s="16"/>
      <c r="DG30" s="27"/>
      <c r="DH30" s="27"/>
    </row>
    <row r="31" spans="1:112" ht="15.75" customHeight="1">
      <c r="A31" s="111" t="s">
        <v>115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6" t="s">
        <v>108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9"/>
      <c r="BT31" s="116">
        <f>ROUND(CM31*$A$1*12,0)</f>
        <v>12794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8"/>
      <c r="CL31" s="117">
        <f>ROUND(BT31/12*12,0)</f>
        <v>12794</v>
      </c>
      <c r="CM31" s="119">
        <v>0.61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61"/>
      <c r="DG31" s="27"/>
      <c r="DH31" s="39">
        <f>CM31+CM33+CM35+CM37</f>
        <v>2.68</v>
      </c>
    </row>
    <row r="32" spans="1:112" ht="15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13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118"/>
      <c r="CM32" s="128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F32" s="56"/>
      <c r="DG32" s="27"/>
      <c r="DH32" s="27"/>
    </row>
    <row r="33" spans="1:112" ht="15.75" customHeight="1">
      <c r="A33" s="111" t="s">
        <v>116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6" t="s">
        <v>36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16">
        <f>ROUND(CM33*$A$1*12,0)</f>
        <v>15101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17">
        <f>ROUND(BT33/12*12,0)</f>
        <v>15101</v>
      </c>
      <c r="CM33" s="119">
        <v>0.72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6"/>
      <c r="DG33" s="27"/>
      <c r="DH33" s="27"/>
    </row>
    <row r="34" spans="1:112" ht="4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40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64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6"/>
      <c r="CL34" s="118"/>
      <c r="CM34" s="128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6">
        <f>BT33/12/31*8</f>
        <v>324.752688172043</v>
      </c>
      <c r="DG34" s="27"/>
      <c r="DH34" s="27"/>
    </row>
    <row r="35" spans="1:112" ht="15.75" customHeight="1">
      <c r="A35" s="111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6" t="s">
        <v>108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9"/>
      <c r="BT35" s="116">
        <f>ROUND(CM35*$A$1*12,0)</f>
        <v>5243</v>
      </c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8"/>
      <c r="CL35" s="117">
        <f>ROUND(BT35/12*12,0)</f>
        <v>5243</v>
      </c>
      <c r="CM35" s="119">
        <v>0.25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6"/>
      <c r="DG35" s="27"/>
      <c r="DH35" s="27"/>
    </row>
    <row r="36" spans="1:112" ht="4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40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18"/>
      <c r="CM36" s="128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  <c r="DF36" s="16">
        <f>BT35/12/31*8</f>
        <v>112.75268817204302</v>
      </c>
      <c r="DG36" s="27"/>
      <c r="DH36" s="27"/>
    </row>
    <row r="37" spans="1:112" ht="15.75" customHeight="1">
      <c r="A37" s="111" t="s">
        <v>110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 t="s">
        <v>120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8"/>
      <c r="BT37" s="116">
        <f>ROUND(CM37*$A$1*12,0)</f>
        <v>23071</v>
      </c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8"/>
      <c r="CL37" s="117">
        <f>ROUND(BT37/12*12,0)</f>
        <v>23071</v>
      </c>
      <c r="CM37" s="119">
        <v>1.1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6"/>
      <c r="DG37" s="27"/>
      <c r="DH37" s="27"/>
    </row>
    <row r="38" spans="1:112" ht="111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5"/>
      <c r="BT38" s="113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8"/>
      <c r="CM38" s="128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  <c r="DF38" s="16">
        <v>0.04</v>
      </c>
      <c r="DG38" s="27"/>
      <c r="DH38" s="27"/>
    </row>
    <row r="39" spans="1:112" ht="36" customHeight="1">
      <c r="A39" s="89" t="s">
        <v>122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16"/>
      <c r="DG39" s="27"/>
      <c r="DH39" s="27"/>
    </row>
    <row r="40" spans="1:112" ht="15.75" customHeight="1">
      <c r="A40" s="111" t="s">
        <v>40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6" t="s">
        <v>117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16">
        <f>ROUND(CM40*$A$1*12,0)</f>
        <v>29153</v>
      </c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17">
        <f>ROUND(BT40/12*12,0)</f>
        <v>29153</v>
      </c>
      <c r="CM40" s="119">
        <v>1.39</v>
      </c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8"/>
      <c r="DF40" s="41"/>
      <c r="DG40" s="27"/>
      <c r="DH40" s="27"/>
    </row>
    <row r="41" spans="1:112" ht="53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40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13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118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626.9462365591397</v>
      </c>
      <c r="DG41" s="27"/>
      <c r="DH41" s="39">
        <f>CM40+CM42+CM44+CM49+CM50+CM51+CM52+CM53+CM54+CM55+CM56</f>
        <v>3.23</v>
      </c>
    </row>
    <row r="42" spans="1:112" ht="0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10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57"/>
      <c r="BT42" s="116">
        <f>ROUND(CM42*$A$1*12,0)</f>
        <v>10487</v>
      </c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117">
        <f>ROUND(BT42/12*12,0)</f>
        <v>10487</v>
      </c>
      <c r="CM42" s="119">
        <v>0.5</v>
      </c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8"/>
      <c r="DF42" s="16"/>
      <c r="DG42" s="27"/>
      <c r="DH42" s="39"/>
    </row>
    <row r="43" spans="1:112" ht="43.5" customHeight="1">
      <c r="A43" s="103" t="s">
        <v>119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48" t="s">
        <v>37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113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118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5"/>
      <c r="DF43" s="16"/>
      <c r="DG43" s="27"/>
      <c r="DH43" s="39"/>
    </row>
    <row r="44" spans="1:112" ht="15.75" customHeight="1">
      <c r="A44" s="111" t="s">
        <v>118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2" t="s">
        <v>117</v>
      </c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2"/>
      <c r="BT44" s="116">
        <f>ROUND(CM44*$A$1*12,0)</f>
        <v>10487</v>
      </c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8"/>
      <c r="CL44" s="117">
        <f>ROUND(BT44/12*12,0)</f>
        <v>10487</v>
      </c>
      <c r="CM44" s="119">
        <v>0.5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8"/>
      <c r="DF44" s="147">
        <f>BT44/12/31*8</f>
        <v>225.5268817204301</v>
      </c>
      <c r="DG44" s="27"/>
      <c r="DH44" s="27"/>
    </row>
    <row r="45" spans="1:112" ht="15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53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9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1"/>
      <c r="CL45" s="162"/>
      <c r="CM45" s="159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1"/>
      <c r="DF45" s="147"/>
      <c r="DG45" s="27"/>
      <c r="DH45" s="27"/>
    </row>
    <row r="46" spans="1:112" ht="1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9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1"/>
      <c r="CL46" s="162"/>
      <c r="CM46" s="159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1"/>
      <c r="DF46" s="147"/>
      <c r="DG46" s="27"/>
      <c r="DH46" s="27"/>
    </row>
    <row r="47" spans="1:112" ht="15.75" customHeight="1" hidden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53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159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1"/>
      <c r="CL47" s="162"/>
      <c r="CM47" s="159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1"/>
      <c r="DF47" s="147"/>
      <c r="DG47" s="27"/>
      <c r="DH47" s="27"/>
    </row>
    <row r="48" spans="1:112" ht="6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163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5"/>
      <c r="DF48" s="147"/>
      <c r="DG48" s="27"/>
      <c r="DH48" s="27"/>
    </row>
    <row r="49" spans="1:112" ht="49.5" customHeight="1">
      <c r="A49" s="111" t="s">
        <v>127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44" t="s">
        <v>128</v>
      </c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9">
        <f aca="true" t="shared" si="0" ref="BT49:BT56">ROUND(CM49*$A$1*12,0)</f>
        <v>2097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7"/>
      <c r="CL49" s="22">
        <f aca="true" t="shared" si="1" ref="CL49:CL56">ROUND(BT49/12*12,0)</f>
        <v>2097</v>
      </c>
      <c r="CM49" s="141">
        <v>0.1</v>
      </c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  <c r="DF49" s="24">
        <f>BT49/12/31*8</f>
        <v>45.096774193548384</v>
      </c>
      <c r="DG49" s="27"/>
      <c r="DH49" s="27"/>
    </row>
    <row r="50" spans="1:112" ht="46.5" customHeight="1">
      <c r="A50" s="103" t="s">
        <v>129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44" t="s">
        <v>36</v>
      </c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99">
        <f t="shared" si="0"/>
        <v>5034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7"/>
      <c r="CL50" s="22">
        <f t="shared" si="1"/>
        <v>5034</v>
      </c>
      <c r="CM50" s="141">
        <v>0.24</v>
      </c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24"/>
      <c r="DG50" s="27"/>
      <c r="DH50" s="27"/>
    </row>
    <row r="51" spans="1:112" ht="35.25" customHeight="1">
      <c r="A51" s="103" t="s">
        <v>130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44" t="s">
        <v>117</v>
      </c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99">
        <f t="shared" si="0"/>
        <v>2097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2">
        <f t="shared" si="1"/>
        <v>2097</v>
      </c>
      <c r="CM51" s="141">
        <v>0.1</v>
      </c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24"/>
      <c r="DG51" s="27"/>
      <c r="DH51" s="27"/>
    </row>
    <row r="52" spans="1:112" ht="35.25" customHeight="1">
      <c r="A52" s="103" t="s">
        <v>131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44" t="s">
        <v>36</v>
      </c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99">
        <f t="shared" si="0"/>
        <v>2097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22">
        <f t="shared" si="1"/>
        <v>2097</v>
      </c>
      <c r="CM52" s="141">
        <v>0.1</v>
      </c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24"/>
      <c r="DG52" s="27"/>
      <c r="DH52" s="27"/>
    </row>
    <row r="53" spans="1:112" ht="49.5" customHeight="1">
      <c r="A53" s="103" t="s">
        <v>132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44" t="s">
        <v>117</v>
      </c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99">
        <f t="shared" si="0"/>
        <v>419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22">
        <f t="shared" si="1"/>
        <v>419</v>
      </c>
      <c r="CM53" s="141">
        <v>0.02</v>
      </c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24"/>
      <c r="DG53" s="27"/>
      <c r="DH53" s="27"/>
    </row>
    <row r="54" spans="1:112" ht="35.25" customHeight="1">
      <c r="A54" s="103" t="s">
        <v>133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5"/>
      <c r="AS54" s="96" t="s">
        <v>134</v>
      </c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99">
        <f t="shared" si="0"/>
        <v>2097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22">
        <f t="shared" si="1"/>
        <v>2097</v>
      </c>
      <c r="CM54" s="141">
        <v>0.1</v>
      </c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24"/>
      <c r="DG54" s="27"/>
      <c r="DH54" s="27"/>
    </row>
    <row r="55" spans="1:112" ht="48" customHeight="1">
      <c r="A55" s="103" t="s">
        <v>135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96" t="s">
        <v>134</v>
      </c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8"/>
      <c r="BT55" s="99">
        <f t="shared" si="0"/>
        <v>2097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22">
        <f t="shared" si="1"/>
        <v>2097</v>
      </c>
      <c r="CM55" s="141">
        <v>0.1</v>
      </c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24"/>
      <c r="DG55" s="27"/>
      <c r="DH55" s="27"/>
    </row>
    <row r="56" spans="1:112" ht="35.25" customHeight="1">
      <c r="A56" s="103" t="s">
        <v>136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44" t="s">
        <v>66</v>
      </c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6"/>
      <c r="BT56" s="99">
        <f t="shared" si="0"/>
        <v>1678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2">
        <f t="shared" si="1"/>
        <v>1678</v>
      </c>
      <c r="CM56" s="141">
        <v>0.08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24"/>
      <c r="DG56" s="27"/>
      <c r="DH56" s="27"/>
    </row>
    <row r="57" spans="1:112" ht="15.75" customHeight="1">
      <c r="A57" s="89" t="s">
        <v>137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7"/>
      <c r="DF57" s="16"/>
      <c r="DG57" s="27"/>
      <c r="DH57" s="27"/>
    </row>
    <row r="58" spans="1:112" ht="15.75" customHeight="1">
      <c r="A58" s="120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116" t="s">
        <v>37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16">
        <f>ROUND(CM58*$A$1*12,0)</f>
        <v>47400</v>
      </c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8"/>
      <c r="CL58" s="117">
        <f>ROUND(BT58/12*12,0)</f>
        <v>47400</v>
      </c>
      <c r="CM58" s="119">
        <v>2.26</v>
      </c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8"/>
      <c r="DF58" s="16"/>
      <c r="DG58" s="27"/>
      <c r="DH58" s="27"/>
    </row>
    <row r="59" spans="1:112" ht="48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140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5"/>
      <c r="BT59" s="113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5"/>
      <c r="CL59" s="118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5"/>
      <c r="DF59" s="16">
        <f>BT58/12/31*8</f>
        <v>1019.3548387096774</v>
      </c>
      <c r="DG59" s="27"/>
      <c r="DH59" s="39">
        <f>CM58</f>
        <v>2.26</v>
      </c>
    </row>
    <row r="60" spans="1:112" ht="33.75" customHeight="1">
      <c r="A60" s="89" t="s">
        <v>125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  <c r="DF60" s="16"/>
      <c r="DG60" s="27"/>
      <c r="DH60" s="27"/>
    </row>
    <row r="61" spans="1:112" ht="15.75" customHeight="1">
      <c r="A61" s="111" t="s">
        <v>123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2" t="s">
        <v>36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T61" s="116">
        <f>ROUND(CM61*$A$1*12,0)</f>
        <v>1888</v>
      </c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8"/>
      <c r="CL61" s="117">
        <f>ROUND(BT61/12*12,0)</f>
        <v>1888</v>
      </c>
      <c r="CM61" s="119">
        <v>0.09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  <c r="DF61" s="41"/>
      <c r="DG61" s="27"/>
      <c r="DH61" s="27"/>
    </row>
    <row r="62" spans="1:112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3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5"/>
      <c r="BT62" s="113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5"/>
      <c r="CL62" s="118"/>
      <c r="CM62" s="128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  <c r="DF62" s="16">
        <f>BT61/12/31*8</f>
        <v>40.60215053763441</v>
      </c>
      <c r="DG62" s="27"/>
      <c r="DH62" s="27"/>
    </row>
    <row r="63" spans="1:112" ht="15.75" customHeight="1">
      <c r="A63" s="120" t="s">
        <v>124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112" t="s">
        <v>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T63" s="116">
        <f>ROUND(CM63*$A$1*12,0)</f>
        <v>1258</v>
      </c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8"/>
      <c r="CL63" s="117">
        <f>ROUND(BT63/12*12,0)</f>
        <v>1258</v>
      </c>
      <c r="CM63" s="119">
        <v>0.06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  <c r="DF63" s="16"/>
      <c r="DG63" s="27"/>
      <c r="DH63" s="39">
        <f>CM61+CM63</f>
        <v>0.15</v>
      </c>
    </row>
    <row r="64" spans="1:112" ht="30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5"/>
      <c r="AS64" s="113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5"/>
      <c r="BT64" s="113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5"/>
      <c r="CL64" s="118"/>
      <c r="CM64" s="128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  <c r="DF64" s="16">
        <f>BT63/12/31*8</f>
        <v>27.053763440860212</v>
      </c>
      <c r="DG64" s="27"/>
      <c r="DH64" s="27"/>
    </row>
    <row r="65" spans="1:112" ht="15.75" customHeight="1">
      <c r="A65" s="89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16"/>
      <c r="DG65" s="27"/>
      <c r="DH65" s="27"/>
    </row>
    <row r="66" spans="1:112" ht="15.75" customHeight="1">
      <c r="A66" s="111" t="s">
        <v>146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s">
        <v>108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T66" s="116">
        <f>ROUND(CM66*$A$1*12,0)</f>
        <v>31460</v>
      </c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8"/>
      <c r="CL66" s="117">
        <f>ROUND(BT66/12*12,0)</f>
        <v>31460</v>
      </c>
      <c r="CM66" s="119">
        <v>1.5</v>
      </c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8"/>
      <c r="DF66" s="41"/>
      <c r="DG66" s="27"/>
      <c r="DH66" s="27"/>
    </row>
    <row r="67" spans="1:112" ht="47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3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5"/>
      <c r="BT67" s="113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5"/>
      <c r="CL67" s="118"/>
      <c r="CM67" s="113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5"/>
      <c r="DF67" s="16">
        <f>BT66/12/31*8</f>
        <v>676.5591397849462</v>
      </c>
      <c r="DG67" s="27"/>
      <c r="DH67" s="39">
        <f>CM66</f>
        <v>1.5</v>
      </c>
    </row>
    <row r="68" spans="1:112" ht="15.75" customHeight="1">
      <c r="A68" s="89" t="s">
        <v>140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7"/>
      <c r="DF68" s="16"/>
      <c r="DG68" s="27"/>
      <c r="DH68" s="39">
        <f>CM69</f>
        <v>1.26</v>
      </c>
    </row>
    <row r="69" spans="1:112" ht="28.5" customHeight="1">
      <c r="A69" s="103" t="s">
        <v>140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99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  <c r="BT69" s="99">
        <f>ROUND(CM69*$A$1*12,0)</f>
        <v>26427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7"/>
      <c r="CL69" s="15">
        <f>ROUND(BT69/12*12,0)</f>
        <v>26427</v>
      </c>
      <c r="CM69" s="108">
        <v>1.26</v>
      </c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7"/>
      <c r="DF69" s="16">
        <f>BT69/12/30*8</f>
        <v>587.2666666666667</v>
      </c>
      <c r="DG69" s="27"/>
      <c r="DH69" s="39">
        <f>DH25+DH31+DH41+DH59+DH63+DH67+DH68</f>
        <v>12.16</v>
      </c>
    </row>
    <row r="70" spans="1:112" ht="15.75" customHeight="1" hidden="1">
      <c r="A70" s="89" t="s">
        <v>68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8"/>
      <c r="DF70" s="16"/>
      <c r="DG70" s="29"/>
      <c r="DH70" s="29"/>
    </row>
    <row r="71" spans="1:112" ht="31.5" customHeight="1" hidden="1">
      <c r="A71" s="96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8"/>
      <c r="AS71" s="99" t="s">
        <v>37</v>
      </c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1"/>
      <c r="BT71" s="99">
        <f>ROUND(A1*CM71*12,0)</f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1"/>
      <c r="CL71" s="15">
        <f>BT71</f>
        <v>0</v>
      </c>
      <c r="CM71" s="108">
        <v>0</v>
      </c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10"/>
      <c r="DF71" s="16"/>
      <c r="DG71" s="29"/>
      <c r="DH71" s="29"/>
    </row>
    <row r="72" spans="1:112" ht="30.75" customHeight="1" hidden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8"/>
      <c r="AS72" s="99" t="s">
        <v>37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  <c r="BT72" s="99">
        <f>ROUND(A1*CN72*12,0)</f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1"/>
      <c r="CL72" s="15">
        <f>BT72</f>
        <v>0</v>
      </c>
      <c r="CM72" s="43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1"/>
      <c r="DF72" s="16"/>
      <c r="DG72" s="29"/>
      <c r="DH72" s="29"/>
    </row>
    <row r="73" spans="1:112" ht="15.75" customHeight="1" hidden="1">
      <c r="A73" s="96" t="s">
        <v>69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8"/>
      <c r="AS73" s="9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1"/>
      <c r="BT73" s="99">
        <f>BT71+BT72</f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1"/>
      <c r="CL73" s="15">
        <f>CL71+CL72</f>
        <v>0</v>
      </c>
      <c r="CM73" s="43"/>
      <c r="CN73" s="102">
        <f>CM71+CN72</f>
        <v>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1"/>
      <c r="DF73" s="16"/>
      <c r="DG73" s="29"/>
      <c r="DH73" s="39">
        <f>CM71+CN72</f>
        <v>0</v>
      </c>
    </row>
    <row r="74" spans="1:112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8"/>
      <c r="DF74" s="16"/>
      <c r="DG74" s="27"/>
      <c r="DH74" s="27"/>
    </row>
    <row r="75" spans="1:112" ht="15.75" customHeight="1">
      <c r="A75" s="89" t="s">
        <v>51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1"/>
      <c r="AS75" s="92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3"/>
      <c r="CL75" s="64">
        <f>CL24+CL26+CL28+CL31+CL33+CL35+CL37+CL40+CL42+CL44+CL49+CL50+CL51+CL52+CL53+CL54+CL55+CL56++CL58+CL61+CL63+CL66+CL69</f>
        <v>255036</v>
      </c>
      <c r="CM75" s="93">
        <f>CM24+CM26+CM28+CM31+CM33+CM35+CM37+CM40+CM42+CM44+CM49+CM50+CM51+CM52+CM53+CM54+CM55+CM56+CM58+CM61+CM63+CM66+CM69</f>
        <v>12.159999999999998</v>
      </c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5"/>
      <c r="DF75" s="16"/>
      <c r="DG75" s="27"/>
      <c r="DH75" s="27"/>
    </row>
    <row r="76" spans="1:112" ht="15.75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25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33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16"/>
      <c r="DG76" s="27"/>
      <c r="DH76" s="27"/>
    </row>
    <row r="77" spans="1:112" ht="15.75">
      <c r="A77" s="29"/>
      <c r="B77" s="29"/>
      <c r="C77" s="29"/>
      <c r="D77" s="29"/>
      <c r="E77" s="29"/>
      <c r="F77" s="2"/>
      <c r="G77" s="2"/>
      <c r="H77" s="2" t="s">
        <v>141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 t="s">
        <v>142</v>
      </c>
      <c r="CM77" s="2"/>
      <c r="CN77" s="2"/>
      <c r="CO77" s="2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7"/>
      <c r="DH77" s="27"/>
    </row>
    <row r="78" spans="1:1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9"/>
      <c r="DG78" s="27"/>
      <c r="DH78" s="27"/>
    </row>
    <row r="81" spans="1:113" ht="15.7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7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73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200"/>
      <c r="CM81" s="201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81"/>
      <c r="DG81" s="69"/>
      <c r="DH81" s="69"/>
      <c r="DI81" s="36"/>
    </row>
    <row r="82" spans="1:113" ht="15.7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76"/>
      <c r="DG82" s="69"/>
      <c r="DH82" s="79"/>
      <c r="DI82" s="36"/>
    </row>
    <row r="83" spans="1:113" ht="15.75">
      <c r="A83" s="198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76"/>
      <c r="DG83" s="69"/>
      <c r="DH83" s="79"/>
      <c r="DI83" s="36"/>
    </row>
    <row r="84" spans="1:113" ht="15.75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73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73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33"/>
      <c r="CM84" s="207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76"/>
      <c r="DG84" s="69"/>
      <c r="DH84" s="79"/>
      <c r="DI84" s="36"/>
    </row>
    <row r="85" spans="1:113" ht="15.75">
      <c r="A85" s="198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76"/>
      <c r="DG85" s="68"/>
      <c r="DH85" s="68"/>
      <c r="DI85" s="36"/>
    </row>
    <row r="86" spans="1:113" ht="15.75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33"/>
      <c r="CM86" s="207"/>
      <c r="CN86" s="207"/>
      <c r="CO86" s="207"/>
      <c r="CP86" s="207"/>
      <c r="CQ86" s="207"/>
      <c r="CR86" s="207"/>
      <c r="CS86" s="207"/>
      <c r="CT86" s="207"/>
      <c r="CU86" s="207"/>
      <c r="CV86" s="207"/>
      <c r="CW86" s="207"/>
      <c r="CX86" s="207"/>
      <c r="CY86" s="207"/>
      <c r="CZ86" s="207"/>
      <c r="DA86" s="207"/>
      <c r="DB86" s="207"/>
      <c r="DC86" s="207"/>
      <c r="DD86" s="207"/>
      <c r="DE86" s="207"/>
      <c r="DF86" s="76"/>
      <c r="DG86" s="68"/>
      <c r="DH86" s="68"/>
      <c r="DI86" s="36"/>
    </row>
    <row r="87" spans="1:113" ht="15.75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33"/>
      <c r="CM87" s="82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76"/>
      <c r="DG87" s="68"/>
      <c r="DH87" s="68"/>
      <c r="DI87" s="36"/>
    </row>
    <row r="88" spans="1:113" ht="15.75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33"/>
      <c r="CM88" s="82"/>
      <c r="CN88" s="200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76"/>
      <c r="DG88" s="68"/>
      <c r="DH88" s="79"/>
      <c r="DI88" s="36"/>
    </row>
    <row r="89" spans="1:113" ht="15.75">
      <c r="A89" s="198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76"/>
      <c r="DG89" s="69"/>
      <c r="DH89" s="69"/>
      <c r="DI89" s="36"/>
    </row>
    <row r="90" spans="1:113" ht="15.75">
      <c r="A90" s="198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8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4"/>
      <c r="CM90" s="209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76"/>
      <c r="DG90" s="69"/>
      <c r="DH90" s="69"/>
      <c r="DI90" s="36"/>
    </row>
    <row r="91" spans="1:113" ht="15.75">
      <c r="A91" s="2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33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76"/>
      <c r="DG91" s="69"/>
      <c r="DH91" s="69"/>
      <c r="DI91" s="36"/>
    </row>
    <row r="92" spans="1:113" ht="15.75">
      <c r="A92" s="68"/>
      <c r="B92" s="68"/>
      <c r="C92" s="68"/>
      <c r="D92" s="68"/>
      <c r="E92" s="68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9"/>
      <c r="DH92" s="69"/>
      <c r="DI92" s="36"/>
    </row>
    <row r="93" spans="1:113" ht="15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68"/>
      <c r="DG93" s="69"/>
      <c r="DH93" s="69"/>
      <c r="DI93" s="36"/>
    </row>
  </sheetData>
  <sheetProtection/>
  <mergeCells count="189">
    <mergeCell ref="A89:DE89"/>
    <mergeCell ref="A90:AR90"/>
    <mergeCell ref="AS90:BS90"/>
    <mergeCell ref="CM90:DE90"/>
    <mergeCell ref="A87:AR87"/>
    <mergeCell ref="AS87:BS87"/>
    <mergeCell ref="BT87:CK87"/>
    <mergeCell ref="CN87:DE87"/>
    <mergeCell ref="A88:AR88"/>
    <mergeCell ref="AS88:BS88"/>
    <mergeCell ref="BT88:CK88"/>
    <mergeCell ref="CN88:DE88"/>
    <mergeCell ref="A84:AR84"/>
    <mergeCell ref="AS84:BS84"/>
    <mergeCell ref="BT84:CK84"/>
    <mergeCell ref="CM84:DE84"/>
    <mergeCell ref="A85:DE85"/>
    <mergeCell ref="A86:AR86"/>
    <mergeCell ref="AS86:BS86"/>
    <mergeCell ref="BT86:CK86"/>
    <mergeCell ref="CM86:DE86"/>
    <mergeCell ref="A81:AR82"/>
    <mergeCell ref="AS81:BS82"/>
    <mergeCell ref="BT81:CK82"/>
    <mergeCell ref="CL81:CL82"/>
    <mergeCell ref="CM81:DE82"/>
    <mergeCell ref="A83:DE83"/>
    <mergeCell ref="AZ2:DE2"/>
    <mergeCell ref="AZ3:DE3"/>
    <mergeCell ref="AZ4:DE4"/>
    <mergeCell ref="AZ5:DE5"/>
    <mergeCell ref="AZ6:DE6"/>
    <mergeCell ref="AZ7:DE7"/>
    <mergeCell ref="AZ8:DE8"/>
    <mergeCell ref="AZ9:DE9"/>
    <mergeCell ref="AZ10:DE10"/>
    <mergeCell ref="BH11:BL11"/>
    <mergeCell ref="BP11:CN11"/>
    <mergeCell ref="CO11:CT11"/>
    <mergeCell ref="CU11:CW11"/>
    <mergeCell ref="BP12:CN12"/>
    <mergeCell ref="A15:DE15"/>
    <mergeCell ref="A16:DE16"/>
    <mergeCell ref="A17:DE17"/>
    <mergeCell ref="A18:DE18"/>
    <mergeCell ref="G19:DE19"/>
    <mergeCell ref="A21:AR21"/>
    <mergeCell ref="AS21:BS21"/>
    <mergeCell ref="BT21:CK21"/>
    <mergeCell ref="CM21:DE21"/>
    <mergeCell ref="A22:DE22"/>
    <mergeCell ref="A23:DE23"/>
    <mergeCell ref="A24:AR25"/>
    <mergeCell ref="AS24:BS24"/>
    <mergeCell ref="BT24:CK25"/>
    <mergeCell ref="CL24:CL25"/>
    <mergeCell ref="CM24:DE25"/>
    <mergeCell ref="AS25:BS25"/>
    <mergeCell ref="A26:AR27"/>
    <mergeCell ref="AS26:BS27"/>
    <mergeCell ref="BT26:CK27"/>
    <mergeCell ref="CL26:CL27"/>
    <mergeCell ref="CM26:DE27"/>
    <mergeCell ref="A28:AR29"/>
    <mergeCell ref="AS28:BS28"/>
    <mergeCell ref="BT28:CK29"/>
    <mergeCell ref="CL28:CL29"/>
    <mergeCell ref="CM28:DE29"/>
    <mergeCell ref="AS29:BS29"/>
    <mergeCell ref="A30:DE30"/>
    <mergeCell ref="A31:AR32"/>
    <mergeCell ref="AS31:BS31"/>
    <mergeCell ref="BT31:CK32"/>
    <mergeCell ref="CL31:CL32"/>
    <mergeCell ref="CM31:DE32"/>
    <mergeCell ref="AS32:BS32"/>
    <mergeCell ref="A33:AR34"/>
    <mergeCell ref="AS33:BS33"/>
    <mergeCell ref="BT33:CK34"/>
    <mergeCell ref="CL33:CL34"/>
    <mergeCell ref="CM33:DE34"/>
    <mergeCell ref="AS34:BS34"/>
    <mergeCell ref="A35:AR36"/>
    <mergeCell ref="AS35:BS35"/>
    <mergeCell ref="BT35:CK36"/>
    <mergeCell ref="CL35:CL36"/>
    <mergeCell ref="CM35:DE36"/>
    <mergeCell ref="AS36:BS36"/>
    <mergeCell ref="A37:AR38"/>
    <mergeCell ref="AS37:BS38"/>
    <mergeCell ref="BT37:CK38"/>
    <mergeCell ref="CL37:CL38"/>
    <mergeCell ref="CM37:DE38"/>
    <mergeCell ref="A39:DE39"/>
    <mergeCell ref="A40:AR41"/>
    <mergeCell ref="AS40:BS40"/>
    <mergeCell ref="BT40:CK41"/>
    <mergeCell ref="CL40:CL41"/>
    <mergeCell ref="CM40:DE41"/>
    <mergeCell ref="AS41:BS41"/>
    <mergeCell ref="BT42:CK43"/>
    <mergeCell ref="CL42:CL43"/>
    <mergeCell ref="CM42:DE43"/>
    <mergeCell ref="A43:AR43"/>
    <mergeCell ref="AS43:BS43"/>
    <mergeCell ref="A44:AR48"/>
    <mergeCell ref="AS44:BS48"/>
    <mergeCell ref="BT44:CK48"/>
    <mergeCell ref="CL44:CL48"/>
    <mergeCell ref="CM44:DE48"/>
    <mergeCell ref="DF44:DF48"/>
    <mergeCell ref="A49:AR49"/>
    <mergeCell ref="AS49:BS49"/>
    <mergeCell ref="BT49:CK49"/>
    <mergeCell ref="CM49:DE49"/>
    <mergeCell ref="A50:AR50"/>
    <mergeCell ref="AS50:BS50"/>
    <mergeCell ref="BT50:CK50"/>
    <mergeCell ref="CM50:DE50"/>
    <mergeCell ref="A51:AR51"/>
    <mergeCell ref="AS51:BS51"/>
    <mergeCell ref="BT51:CK51"/>
    <mergeCell ref="CM51:DE51"/>
    <mergeCell ref="A52:AR52"/>
    <mergeCell ref="AS52:BS52"/>
    <mergeCell ref="BT52:CK52"/>
    <mergeCell ref="CM52:DE52"/>
    <mergeCell ref="A53:AR53"/>
    <mergeCell ref="AS53:BS53"/>
    <mergeCell ref="BT53:CK53"/>
    <mergeCell ref="CM53:DE53"/>
    <mergeCell ref="A54:AR54"/>
    <mergeCell ref="AS54:BS54"/>
    <mergeCell ref="BT54:CK54"/>
    <mergeCell ref="CM54:DE54"/>
    <mergeCell ref="A55:AR55"/>
    <mergeCell ref="AS55:BS55"/>
    <mergeCell ref="BT55:CK55"/>
    <mergeCell ref="CM55:DE55"/>
    <mergeCell ref="A56:AR56"/>
    <mergeCell ref="AS56:BS56"/>
    <mergeCell ref="BT56:CK56"/>
    <mergeCell ref="CM56:DE56"/>
    <mergeCell ref="A57:DE57"/>
    <mergeCell ref="A58:AR59"/>
    <mergeCell ref="AS58:BS58"/>
    <mergeCell ref="BT58:CK59"/>
    <mergeCell ref="CL58:CL59"/>
    <mergeCell ref="CM58:DE59"/>
    <mergeCell ref="AS59:BS59"/>
    <mergeCell ref="A60:DE60"/>
    <mergeCell ref="A61:AR62"/>
    <mergeCell ref="AS61:BS62"/>
    <mergeCell ref="BT61:CK62"/>
    <mergeCell ref="CL61:CL62"/>
    <mergeCell ref="CM61:DE62"/>
    <mergeCell ref="A63:AR64"/>
    <mergeCell ref="AS63:BS64"/>
    <mergeCell ref="BT63:CK64"/>
    <mergeCell ref="CL63:CL64"/>
    <mergeCell ref="CM63:DE64"/>
    <mergeCell ref="A65:DE65"/>
    <mergeCell ref="CM71:DE71"/>
    <mergeCell ref="A66:AR67"/>
    <mergeCell ref="AS66:BS67"/>
    <mergeCell ref="BT66:CK67"/>
    <mergeCell ref="CL66:CL67"/>
    <mergeCell ref="CM66:DE67"/>
    <mergeCell ref="A68:DE68"/>
    <mergeCell ref="BT73:CK73"/>
    <mergeCell ref="CN73:DE73"/>
    <mergeCell ref="A69:AR69"/>
    <mergeCell ref="AS69:BS69"/>
    <mergeCell ref="BT69:CK69"/>
    <mergeCell ref="CM69:DE69"/>
    <mergeCell ref="A70:DE70"/>
    <mergeCell ref="A71:AR71"/>
    <mergeCell ref="AS71:BS71"/>
    <mergeCell ref="BT71:CK71"/>
    <mergeCell ref="A74:DE74"/>
    <mergeCell ref="A75:AR75"/>
    <mergeCell ref="AS75:BS75"/>
    <mergeCell ref="CM75:DE75"/>
    <mergeCell ref="A72:AR72"/>
    <mergeCell ref="AS72:BS72"/>
    <mergeCell ref="BT72:CK72"/>
    <mergeCell ref="CN72:DE72"/>
    <mergeCell ref="A73:AR73"/>
    <mergeCell ref="AS73:BS7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Natasha</cp:lastModifiedBy>
  <cp:lastPrinted>2020-06-16T05:57:01Z</cp:lastPrinted>
  <dcterms:created xsi:type="dcterms:W3CDTF">2006-02-15T07:39:53Z</dcterms:created>
  <dcterms:modified xsi:type="dcterms:W3CDTF">2020-06-30T08:43:17Z</dcterms:modified>
  <cp:category/>
  <cp:version/>
  <cp:contentType/>
  <cp:contentStatus/>
</cp:coreProperties>
</file>