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5" activeTab="0"/>
  </bookViews>
  <sheets>
    <sheet name="Приложение № 3" sheetId="1" r:id="rId1"/>
    <sheet name="Лист1" sheetId="2" r:id="rId2"/>
  </sheets>
  <definedNames>
    <definedName name="_xlnm.Print_Titles" localSheetId="0">'Приложение № 3'!$4:$5</definedName>
  </definedNames>
  <calcPr fullCalcOnLoad="1"/>
</workbook>
</file>

<file path=xl/sharedStrings.xml><?xml version="1.0" encoding="utf-8"?>
<sst xmlns="http://schemas.openxmlformats.org/spreadsheetml/2006/main" count="188" uniqueCount="104">
  <si>
    <t>(млн. рублей)</t>
  </si>
  <si>
    <t>Финансовые средства - всего</t>
  </si>
  <si>
    <t>в том числе</t>
  </si>
  <si>
    <t xml:space="preserve"> средства федерального бюджета</t>
  </si>
  <si>
    <t>I. Инвестиционные проекты</t>
  </si>
  <si>
    <t>Всего</t>
  </si>
  <si>
    <t>2011г</t>
  </si>
  <si>
    <t>1.1.</t>
  </si>
  <si>
    <t>1.1.1.</t>
  </si>
  <si>
    <t>1.1.2.</t>
  </si>
  <si>
    <t>1.1.3.</t>
  </si>
  <si>
    <t>1.1.4.</t>
  </si>
  <si>
    <t>1.2.</t>
  </si>
  <si>
    <t>1.2.1.</t>
  </si>
  <si>
    <t>1.3.</t>
  </si>
  <si>
    <t>Развитие транспортной инфраструктуры</t>
  </si>
  <si>
    <t xml:space="preserve">Развитие малого и среднего бизнеса </t>
  </si>
  <si>
    <t>2.</t>
  </si>
  <si>
    <t>2.1.</t>
  </si>
  <si>
    <t>2.2.</t>
  </si>
  <si>
    <t>Поддержание  профильной отрасли - добыча угля</t>
  </si>
  <si>
    <t>1.3.1.</t>
  </si>
  <si>
    <t>2.1.1.</t>
  </si>
  <si>
    <t>2.2.1.</t>
  </si>
  <si>
    <t xml:space="preserve"> внебюджетные средства </t>
  </si>
  <si>
    <t>Наименование проектов</t>
  </si>
  <si>
    <t>средства бюджета субъекта РФ</t>
  </si>
  <si>
    <t>I. Обеспечение устойчивого развития города Полысаево на основе диверсификации экономики</t>
  </si>
  <si>
    <t>ОАО "Шахта "Заречная" шахтоучасток "Октябрьский" (Поддержка и реконструкция существующего производства)</t>
  </si>
  <si>
    <t>ОАО "Шахта "Заречная" (Поддержка и реконструкция существующего производства)</t>
  </si>
  <si>
    <t>Развитие новых производств</t>
  </si>
  <si>
    <t>II. Повышение качества жизни населения</t>
  </si>
  <si>
    <t>ИП Тричева Т.А. - строительство магазина цветов и зоотоваров</t>
  </si>
  <si>
    <t>2.3.</t>
  </si>
  <si>
    <t>Развитие жилищного строительства</t>
  </si>
  <si>
    <t>2.1.2.</t>
  </si>
  <si>
    <t>2.1.3.</t>
  </si>
  <si>
    <t>2.3.1.</t>
  </si>
  <si>
    <t>Развитие социальной инфраструктуры</t>
  </si>
  <si>
    <t>Квартал № 13</t>
  </si>
  <si>
    <t>Квартал "В"</t>
  </si>
  <si>
    <t>СТРОИТЕЛЬСТВО ДОМОВ</t>
  </si>
  <si>
    <t>СТРОИТЕЛЬСТВО ВНЕКВАРТАЛЬНЫХ ДОРОГ, СТОЯНОК И ПРОЕЗДОВ К ВНОВЬ ПОСТРОЕННЫМ ДОМАМ</t>
  </si>
  <si>
    <t>Всего по КИПММ</t>
  </si>
  <si>
    <t>2.1.4.</t>
  </si>
  <si>
    <t>ПРОЕКТНЫЕ РАБОТЫ</t>
  </si>
  <si>
    <t xml:space="preserve">ОБЕСПЕЧЕНИЕ ЗАСТРАИВАЕМЫХ ЗЕМЕЛЬНЫХ УЧАСТКОВ КОММУНАЛЬНОЙ ИНФРАСТРУКТУРОЙ </t>
  </si>
  <si>
    <t xml:space="preserve">ОАО "СУЭК-Кузбасс" шахта "Полысаевская" (Поддержка и реконструкция существующего производства) </t>
  </si>
  <si>
    <t xml:space="preserve"> средства муниципального бюджета </t>
  </si>
  <si>
    <t>1.3.2.</t>
  </si>
  <si>
    <t>1.3.3.</t>
  </si>
  <si>
    <t>1.3.4.</t>
  </si>
  <si>
    <t>1.3.5.</t>
  </si>
  <si>
    <t>Перечень проектов Комплексного инвестиционного плана модернизации моногорода Полысаево                                                                                                     Кемеровской области на период 2011-2020 годы</t>
  </si>
  <si>
    <t>2011 г</t>
  </si>
  <si>
    <t>1.2.2.</t>
  </si>
  <si>
    <t>Предоставление финансовой  поддержки  субъектам малого и среднего предпринимательства на создание собственного бизнеса (гранты, займы, финансирование на реализацию инвестиционных проектов )</t>
  </si>
  <si>
    <t>Содействие занятости населения</t>
  </si>
  <si>
    <t>1.2.3.</t>
  </si>
  <si>
    <t>1.2.4.</t>
  </si>
  <si>
    <t>2012-2020 гг</t>
  </si>
  <si>
    <t>2013-2015 гг</t>
  </si>
  <si>
    <t>Строительство инфраструктуры для инвестиционных проектов</t>
  </si>
  <si>
    <t>2012 г</t>
  </si>
  <si>
    <t>1.4.</t>
  </si>
  <si>
    <t>1.4.1.</t>
  </si>
  <si>
    <t>2013 г</t>
  </si>
  <si>
    <t>1.4.2.</t>
  </si>
  <si>
    <t>1.4.3.</t>
  </si>
  <si>
    <t>1.4.4.</t>
  </si>
  <si>
    <t>1.4.5.</t>
  </si>
  <si>
    <t>1.4.6.</t>
  </si>
  <si>
    <t>1.4.7.</t>
  </si>
  <si>
    <t xml:space="preserve">ООО "Полысаевское строительное управление" - Реконструкция завода с внедрением конструктивной системы для строительства жилых домов и социальных объектов по системе полносборного каркаса </t>
  </si>
  <si>
    <t>ООО "Энергия холдинг" - Строительство электрометаллургического завода</t>
  </si>
  <si>
    <t>ООО " Комацу СНГ" - Строительство Центра технической поддержки техники фирмы «Комацу»</t>
  </si>
  <si>
    <t>ООО «ГорШахтСервис» - Строительство  цеха по производству металлических изделий</t>
  </si>
  <si>
    <r>
      <t>ООО «ЛеССник»</t>
    </r>
    <r>
      <rPr>
        <b/>
        <sz val="13"/>
        <color indexed="8"/>
        <rFont val="Times New Roman"/>
        <family val="1"/>
      </rPr>
      <t xml:space="preserve"> - Организация  цеха по производству многопрофильной продукции </t>
    </r>
  </si>
  <si>
    <t>2014 г</t>
  </si>
  <si>
    <t>2015 г</t>
  </si>
  <si>
    <t>2016 г</t>
  </si>
  <si>
    <t>2017 г</t>
  </si>
  <si>
    <t>2018 г</t>
  </si>
  <si>
    <t>2019 г</t>
  </si>
  <si>
    <t>2020 г</t>
  </si>
  <si>
    <t>2.3.2.</t>
  </si>
  <si>
    <t>Строительство участка дороги протяженность 0,45 км (проект ООО "Кедр" - Строительство торгового центра)</t>
  </si>
  <si>
    <t>Перекладка теплотрассы протяженность 1,0 км с увеличением диаметра труб до 500 мм (проект ООО "Кузбасс Капитал Инвест" - Строительство торгового центра)</t>
  </si>
  <si>
    <t>Строительство котельной мощностью 60 Гкал/час, строительство коллектора, КНС, прокладка водопровода, теплотрассы  (проект ОАО "Энергия холдинг" - Строительство электрометаллургического завода)</t>
  </si>
  <si>
    <t>1.4.8.</t>
  </si>
  <si>
    <t>ПЕРЕСЕЛЕНИЕ ГРАЖДАН ИЗ ВЕТХОГО И АВАРИЙНОГО ЖИЛЬЯ В РАМКАХ ФЕДЕРАЛЬНОГО ЗАКОНА № 185-ФЗ</t>
  </si>
  <si>
    <t>РЕКОНСТРУКЦИЯ ОЧИСТНЫХ СООРУЖЕНИЙ</t>
  </si>
  <si>
    <t>2.1.5.</t>
  </si>
  <si>
    <t>Приложение № 3</t>
  </si>
  <si>
    <t xml:space="preserve">Завершение реконструкции котельной ППШ (обеспечение теплоснабжением вновь построенного Центра технической поддержки техники фирмы "Комацу" и планируемого к строительству сельского рынка) </t>
  </si>
  <si>
    <t>ООО "Кедр" - Строительство торгового центра (Пл. 1000 кв.м., 20 р.м.)</t>
  </si>
  <si>
    <t xml:space="preserve">ООО "Кузбасс Капитал Инвест" - Строительство торгового центра                              (Пл. 3000 кв.м., 60 р.м.) </t>
  </si>
  <si>
    <t>ОАО "Ленинск-Кузнецкий Хлебокомбинат" - Строительство торгового центра (Пл. 1000 кв.м., 70 р.м.)</t>
  </si>
  <si>
    <t>ООО ТД "Северный Кузбасс" - Реконструкция городского рынка        (50 р.м.)</t>
  </si>
  <si>
    <t>ИП Коняхина И.Б. - Строительство сельского рынка (30 р.м.)</t>
  </si>
  <si>
    <t>ООО "Околица" - Строительство кафе</t>
  </si>
  <si>
    <t xml:space="preserve">Строительство ДОУ на 200 мест в квартале № 13 </t>
  </si>
  <si>
    <t>Кварталы № 13 и "В"</t>
  </si>
  <si>
    <t>ООО "Шахта Сибирская" (проектирование и строительство шахты)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</si>
</sst>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"/>
  </numFmts>
  <fonts count="47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justify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wrapText="1"/>
    </xf>
    <xf numFmtId="1" fontId="1" fillId="0" borderId="0" xfId="0" applyNumberFormat="1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6" fillId="36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171" fontId="1" fillId="0" borderId="12" xfId="0" applyNumberFormat="1" applyFont="1" applyFill="1" applyBorder="1" applyAlignment="1">
      <alignment horizontal="center" vertical="center" wrapText="1"/>
    </xf>
    <xf numFmtId="171" fontId="1" fillId="35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view="pageBreakPreview" zoomScale="75" zoomScaleNormal="86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8.875" style="46" customWidth="1"/>
    <col min="2" max="2" width="78.25390625" style="16" customWidth="1"/>
    <col min="3" max="3" width="18.125" style="20" customWidth="1"/>
    <col min="4" max="4" width="18.125" style="1" customWidth="1"/>
    <col min="5" max="5" width="19.00390625" style="1" customWidth="1"/>
    <col min="6" max="6" width="19.75390625" style="1" customWidth="1"/>
    <col min="7" max="7" width="18.125" style="1" customWidth="1"/>
    <col min="8" max="8" width="9.625" style="3" bestFit="1" customWidth="1"/>
    <col min="9" max="16384" width="9.125" style="3" customWidth="1"/>
  </cols>
  <sheetData>
    <row r="1" spans="1:7" s="2" customFormat="1" ht="16.5" customHeight="1">
      <c r="A1" s="46"/>
      <c r="B1" s="51"/>
      <c r="C1" s="60" t="s">
        <v>93</v>
      </c>
      <c r="D1" s="60"/>
      <c r="E1" s="60"/>
      <c r="F1" s="60"/>
      <c r="G1" s="60"/>
    </row>
    <row r="2" spans="2:7" ht="45" customHeight="1">
      <c r="B2" s="61" t="s">
        <v>53</v>
      </c>
      <c r="C2" s="61"/>
      <c r="D2" s="61"/>
      <c r="E2" s="61"/>
      <c r="F2" s="61"/>
      <c r="G2" s="61"/>
    </row>
    <row r="3" spans="2:7" ht="25.5" customHeight="1" thickBot="1">
      <c r="B3" s="4"/>
      <c r="G3" s="1" t="s">
        <v>0</v>
      </c>
    </row>
    <row r="4" spans="1:7" ht="33" customHeight="1">
      <c r="A4" s="62"/>
      <c r="B4" s="64" t="s">
        <v>25</v>
      </c>
      <c r="C4" s="66" t="s">
        <v>1</v>
      </c>
      <c r="D4" s="68" t="s">
        <v>2</v>
      </c>
      <c r="E4" s="69"/>
      <c r="F4" s="69"/>
      <c r="G4" s="70"/>
    </row>
    <row r="5" spans="1:7" ht="55.5" customHeight="1" thickBot="1">
      <c r="A5" s="63"/>
      <c r="B5" s="65"/>
      <c r="C5" s="67"/>
      <c r="D5" s="5" t="s">
        <v>3</v>
      </c>
      <c r="E5" s="5" t="s">
        <v>26</v>
      </c>
      <c r="F5" s="5" t="s">
        <v>48</v>
      </c>
      <c r="G5" s="6" t="s">
        <v>24</v>
      </c>
    </row>
    <row r="6" spans="1:7" s="7" customFormat="1" ht="16.5">
      <c r="A6" s="47"/>
      <c r="B6" s="19" t="s">
        <v>4</v>
      </c>
      <c r="C6" s="21"/>
      <c r="D6" s="24"/>
      <c r="E6" s="24"/>
      <c r="F6" s="24"/>
      <c r="G6" s="25"/>
    </row>
    <row r="7" spans="1:7" s="9" customFormat="1" ht="16.5">
      <c r="A7" s="32"/>
      <c r="B7" s="8" t="s">
        <v>5</v>
      </c>
      <c r="C7" s="52">
        <f>SUM(C8:C17)</f>
        <v>30813.888</v>
      </c>
      <c r="D7" s="52">
        <f>SUM(D8:D17)</f>
        <v>975.3970000000002</v>
      </c>
      <c r="E7" s="52">
        <f>SUM(E8:E17)</f>
        <v>694.8029999999999</v>
      </c>
      <c r="F7" s="52">
        <f>SUM(F8:F17)</f>
        <v>184.13500000000005</v>
      </c>
      <c r="G7" s="52">
        <f>SUM(G8:G17)</f>
        <v>28959.553</v>
      </c>
    </row>
    <row r="8" spans="1:7" s="7" customFormat="1" ht="16.5">
      <c r="A8" s="32"/>
      <c r="B8" s="10" t="s">
        <v>6</v>
      </c>
      <c r="C8" s="22">
        <f>SUM(D8:G8)</f>
        <v>4100.233</v>
      </c>
      <c r="D8" s="26">
        <f>SUM(D22,D28,D34,D40,D50,D62,D64,D66,D76,D85,D99,D104,D109,D118,D127,D135,D142,D146)</f>
        <v>27.666</v>
      </c>
      <c r="E8" s="26">
        <f>SUM(E22,E28,E34,E40,E50,E62,E64,E66,E76,E85,E99,E104,E109,E118,E127,E135,E142,E146)</f>
        <v>43.011</v>
      </c>
      <c r="F8" s="26">
        <f>SUM(F22,F28,F34,F40,F50,F62,F64,F66,F76,F85,F99,F104,F109,F118,F127,F135,F142,F146)</f>
        <v>40.526</v>
      </c>
      <c r="G8" s="26">
        <f>SUM(G22,G28,G34,G40,G50,G62,G64,G66,G76,G85,G99,G104,G109,G118,G127,G135,G142,G146)</f>
        <v>3989.0299999999997</v>
      </c>
    </row>
    <row r="9" spans="1:7" s="7" customFormat="1" ht="16.5">
      <c r="A9" s="32"/>
      <c r="B9" s="10" t="s">
        <v>63</v>
      </c>
      <c r="C9" s="22">
        <f aca="true" t="shared" si="0" ref="C9:C17">SUM(D9:G9)</f>
        <v>7462.203</v>
      </c>
      <c r="D9" s="26">
        <f>SUM(D23,D29,D35,D41,D47,D51,D53,D55,D69,D71,D74,D77,D79,D81,D83,D86,D100,D110,D119,D124,D128,D136,D143)</f>
        <v>340.192</v>
      </c>
      <c r="E9" s="26">
        <f>SUM(E23,E29,E35,E41,E47,E51,E53,E55,E69,E71,E74,E77,E79,E81,E83,E86,E100,E110,E119,E124,E128,E136,E143)</f>
        <v>183.952</v>
      </c>
      <c r="F9" s="26">
        <f>SUM(F23,F29,F35,F41,F47,F51,F53,F55,F69,F71,F74,F77,F79,F81,F83,F86,F100,F110,F119,F124,F128,F136,F143)</f>
        <v>36.07899999999999</v>
      </c>
      <c r="G9" s="26">
        <f>SUM(G23,G29,G35,G41,G47,G51,G53,G55,G69,G71,G74,G77,G79,G81,G83,G86,G100,G110,G119,G124,G128,G136,G143)+600</f>
        <v>6901.9800000000005</v>
      </c>
    </row>
    <row r="10" spans="1:7" s="7" customFormat="1" ht="16.5">
      <c r="A10" s="32"/>
      <c r="B10" s="10" t="s">
        <v>66</v>
      </c>
      <c r="C10" s="22">
        <f t="shared" si="0"/>
        <v>5839.805000000001</v>
      </c>
      <c r="D10" s="26">
        <f>SUM(D24,D30,D36,D42,D48,D72,D87,D101,D111,D115,D120,D129,D137,D144)</f>
        <v>427.412</v>
      </c>
      <c r="E10" s="26">
        <f>SUM(E24,E30,E36,E42,E48,E72,E87,E101,E111,E115,E120,E129,E137,E144)</f>
        <v>278.53499999999997</v>
      </c>
      <c r="F10" s="26">
        <f>SUM(F24,F30,F36,F42,F48,F72,F87,F101,F111,F115,F120,F129,F137,F144)</f>
        <v>43.629999999999995</v>
      </c>
      <c r="G10" s="26">
        <f>SUM(G24,G30,G36,G42,G48,G72,G87,G101,G111,G115,G120,G129,G137,G144)+50+600</f>
        <v>5090.228000000001</v>
      </c>
    </row>
    <row r="11" spans="1:7" s="7" customFormat="1" ht="16.5">
      <c r="A11" s="32"/>
      <c r="B11" s="10" t="s">
        <v>78</v>
      </c>
      <c r="C11" s="22">
        <f t="shared" si="0"/>
        <v>5059.669</v>
      </c>
      <c r="D11" s="26">
        <f>SUM(D25,D31,D37,D43,D88,D102,D105,D112,D121,D130,D138)</f>
        <v>51.010999999999996</v>
      </c>
      <c r="E11" s="26">
        <f>SUM(E25,E31,E37,E43,E88,E102,E105,E112,E121,E130,E138)</f>
        <v>90.365</v>
      </c>
      <c r="F11" s="26">
        <f>SUM(F25,F31,F37,F43,F88,F102,F105,F112,F121,F130,F138)</f>
        <v>32.9</v>
      </c>
      <c r="G11" s="26">
        <f>SUM(G25,G31,G37,G43,G88,G102,G105,G112,G121,G130,G138)+50+815</f>
        <v>4885.393</v>
      </c>
    </row>
    <row r="12" spans="1:7" s="7" customFormat="1" ht="16.5">
      <c r="A12" s="32"/>
      <c r="B12" s="10" t="s">
        <v>79</v>
      </c>
      <c r="C12" s="22">
        <f t="shared" si="0"/>
        <v>4189.498</v>
      </c>
      <c r="D12" s="26">
        <f>SUM(D26,D32,D38,D44,D89,D106,D113,D122,D125,D131,D139)</f>
        <v>80.711</v>
      </c>
      <c r="E12" s="26">
        <f>SUM(E26,E32,E38,E44,E89,E106,E113,E122,E125,E131,E139)</f>
        <v>96.365</v>
      </c>
      <c r="F12" s="26">
        <f>SUM(F26,F32,F38,F44,F89,F106,F113,F122,F125,F131,F139)</f>
        <v>29.5</v>
      </c>
      <c r="G12" s="26">
        <f>SUM(G26,G32,G38,G44,G89,G106,G113,G122,G125,G131,G139)+50+815</f>
        <v>3982.922</v>
      </c>
    </row>
    <row r="13" spans="1:7" s="7" customFormat="1" ht="16.5">
      <c r="A13" s="32"/>
      <c r="B13" s="10" t="s">
        <v>80</v>
      </c>
      <c r="C13" s="22">
        <f t="shared" si="0"/>
        <v>833.496</v>
      </c>
      <c r="D13" s="26">
        <f>SUM(D90)</f>
        <v>9.681</v>
      </c>
      <c r="E13" s="26">
        <f>SUM(E90)</f>
        <v>0.515</v>
      </c>
      <c r="F13" s="26">
        <f>SUM(F90)</f>
        <v>0.3</v>
      </c>
      <c r="G13" s="26">
        <f>SUM(G90)+815</f>
        <v>823</v>
      </c>
    </row>
    <row r="14" spans="1:7" s="7" customFormat="1" ht="16.5">
      <c r="A14" s="32"/>
      <c r="B14" s="10" t="s">
        <v>81</v>
      </c>
      <c r="C14" s="22">
        <f t="shared" si="0"/>
        <v>833.496</v>
      </c>
      <c r="D14" s="26">
        <f aca="true" t="shared" si="1" ref="D13:F17">SUM(D91)</f>
        <v>9.681</v>
      </c>
      <c r="E14" s="26">
        <f t="shared" si="1"/>
        <v>0.515</v>
      </c>
      <c r="F14" s="26">
        <f t="shared" si="1"/>
        <v>0.3</v>
      </c>
      <c r="G14" s="26">
        <f>SUM(G91)+815</f>
        <v>823</v>
      </c>
    </row>
    <row r="15" spans="1:7" s="7" customFormat="1" ht="16.5">
      <c r="A15" s="32"/>
      <c r="B15" s="10" t="s">
        <v>82</v>
      </c>
      <c r="C15" s="22">
        <f t="shared" si="0"/>
        <v>833.496</v>
      </c>
      <c r="D15" s="26">
        <f t="shared" si="1"/>
        <v>9.681</v>
      </c>
      <c r="E15" s="26">
        <f t="shared" si="1"/>
        <v>0.515</v>
      </c>
      <c r="F15" s="26">
        <f t="shared" si="1"/>
        <v>0.3</v>
      </c>
      <c r="G15" s="26">
        <f>SUM(G92)+815</f>
        <v>823</v>
      </c>
    </row>
    <row r="16" spans="1:7" s="7" customFormat="1" ht="16.5">
      <c r="A16" s="32"/>
      <c r="B16" s="10" t="s">
        <v>83</v>
      </c>
      <c r="C16" s="22">
        <f t="shared" si="0"/>
        <v>833.496</v>
      </c>
      <c r="D16" s="26">
        <f t="shared" si="1"/>
        <v>9.681</v>
      </c>
      <c r="E16" s="26">
        <f t="shared" si="1"/>
        <v>0.515</v>
      </c>
      <c r="F16" s="26">
        <f t="shared" si="1"/>
        <v>0.3</v>
      </c>
      <c r="G16" s="26">
        <f>SUM(G93)+815</f>
        <v>823</v>
      </c>
    </row>
    <row r="17" spans="1:7" s="7" customFormat="1" ht="16.5">
      <c r="A17" s="32"/>
      <c r="B17" s="10" t="s">
        <v>84</v>
      </c>
      <c r="C17" s="22">
        <f t="shared" si="0"/>
        <v>828.496</v>
      </c>
      <c r="D17" s="26">
        <f t="shared" si="1"/>
        <v>9.681</v>
      </c>
      <c r="E17" s="26">
        <f t="shared" si="1"/>
        <v>0.515</v>
      </c>
      <c r="F17" s="26">
        <f t="shared" si="1"/>
        <v>0.3</v>
      </c>
      <c r="G17" s="26">
        <f>SUM(G94)+810</f>
        <v>818</v>
      </c>
    </row>
    <row r="18" spans="1:7" s="7" customFormat="1" ht="16.5">
      <c r="A18" s="48"/>
      <c r="B18" s="18" t="s">
        <v>43</v>
      </c>
      <c r="C18" s="53">
        <f>SUM(C19,C95)</f>
        <v>30813.888</v>
      </c>
      <c r="D18" s="53">
        <f>SUM(D19,D95)</f>
        <v>975.3969999999999</v>
      </c>
      <c r="E18" s="53">
        <f>SUM(E19,E95)</f>
        <v>694.803</v>
      </c>
      <c r="F18" s="53">
        <f>SUM(F19,F95)</f>
        <v>184.135</v>
      </c>
      <c r="G18" s="53">
        <f>SUM(G19,G95)</f>
        <v>28959.552999999996</v>
      </c>
    </row>
    <row r="19" spans="1:7" s="11" customFormat="1" ht="37.5">
      <c r="A19" s="30">
        <v>1</v>
      </c>
      <c r="B19" s="17" t="s">
        <v>27</v>
      </c>
      <c r="C19" s="37">
        <f>SUM(C20,C45,C56,C67)</f>
        <v>29449.808999999997</v>
      </c>
      <c r="D19" s="37">
        <f>SUM(D20,D45,D56,D67)</f>
        <v>652.711</v>
      </c>
      <c r="E19" s="37">
        <f>SUM(E20,E45,E56,E67)</f>
        <v>61.335</v>
      </c>
      <c r="F19" s="37">
        <f>SUM(F20,F45,F56,F67)</f>
        <v>5.739999999999999</v>
      </c>
      <c r="G19" s="37">
        <f>SUM(G20,G45,G56,G67)</f>
        <v>28730.022999999997</v>
      </c>
    </row>
    <row r="20" spans="1:7" s="11" customFormat="1" ht="18.75">
      <c r="A20" s="27" t="s">
        <v>7</v>
      </c>
      <c r="B20" s="12" t="s">
        <v>20</v>
      </c>
      <c r="C20" s="38">
        <f>SUM(C21,C27,C33,C39)</f>
        <v>21100.972999999998</v>
      </c>
      <c r="D20" s="54">
        <f>SUM(D21,D27,D33,D39)</f>
        <v>0</v>
      </c>
      <c r="E20" s="54">
        <f>SUM(E21,E27,E33,E39)</f>
        <v>0</v>
      </c>
      <c r="F20" s="54">
        <f>SUM(F21,F27,F33,F39)</f>
        <v>0</v>
      </c>
      <c r="G20" s="38">
        <f>SUM(G21,G27,G33,G39)</f>
        <v>21100.972999999998</v>
      </c>
    </row>
    <row r="21" spans="1:7" s="9" customFormat="1" ht="33">
      <c r="A21" s="32" t="s">
        <v>8</v>
      </c>
      <c r="B21" s="8" t="s">
        <v>47</v>
      </c>
      <c r="C21" s="22">
        <f>SUM(C22:C26)</f>
        <v>2086.228</v>
      </c>
      <c r="D21" s="55">
        <f>SUM(D22:D26)</f>
        <v>0</v>
      </c>
      <c r="E21" s="55">
        <f>SUM(E22:E26)</f>
        <v>0</v>
      </c>
      <c r="F21" s="55">
        <f>SUM(F22:F26)</f>
        <v>0</v>
      </c>
      <c r="G21" s="22">
        <f>SUM(G22:G26)</f>
        <v>2086.228</v>
      </c>
    </row>
    <row r="22" spans="1:7" s="7" customFormat="1" ht="16.5">
      <c r="A22" s="32"/>
      <c r="B22" s="10" t="s">
        <v>54</v>
      </c>
      <c r="C22" s="22">
        <f>SUM(D22:G22)</f>
        <v>288.192</v>
      </c>
      <c r="D22" s="56">
        <v>0</v>
      </c>
      <c r="E22" s="56">
        <v>0</v>
      </c>
      <c r="F22" s="56">
        <v>0</v>
      </c>
      <c r="G22" s="26">
        <v>288.192</v>
      </c>
    </row>
    <row r="23" spans="1:7" s="7" customFormat="1" ht="16.5">
      <c r="A23" s="32"/>
      <c r="B23" s="10" t="s">
        <v>63</v>
      </c>
      <c r="C23" s="22">
        <f>SUM(D23:G23)</f>
        <v>796.566</v>
      </c>
      <c r="D23" s="56">
        <v>0</v>
      </c>
      <c r="E23" s="56">
        <v>0</v>
      </c>
      <c r="F23" s="56">
        <v>0</v>
      </c>
      <c r="G23" s="26">
        <v>796.566</v>
      </c>
    </row>
    <row r="24" spans="1:7" s="7" customFormat="1" ht="16.5">
      <c r="A24" s="32"/>
      <c r="B24" s="10" t="s">
        <v>66</v>
      </c>
      <c r="C24" s="22">
        <f>SUM(D24:G24)</f>
        <v>799.118</v>
      </c>
      <c r="D24" s="56">
        <v>0</v>
      </c>
      <c r="E24" s="56">
        <v>0</v>
      </c>
      <c r="F24" s="56">
        <v>0</v>
      </c>
      <c r="G24" s="26">
        <v>799.118</v>
      </c>
    </row>
    <row r="25" spans="1:7" s="7" customFormat="1" ht="16.5">
      <c r="A25" s="32"/>
      <c r="B25" s="10" t="s">
        <v>78</v>
      </c>
      <c r="C25" s="22">
        <f>SUM(D25:G25)</f>
        <v>124.327</v>
      </c>
      <c r="D25" s="56">
        <v>0</v>
      </c>
      <c r="E25" s="56">
        <v>0</v>
      </c>
      <c r="F25" s="56">
        <v>0</v>
      </c>
      <c r="G25" s="26">
        <v>124.327</v>
      </c>
    </row>
    <row r="26" spans="1:7" s="7" customFormat="1" ht="16.5">
      <c r="A26" s="32"/>
      <c r="B26" s="10" t="s">
        <v>79</v>
      </c>
      <c r="C26" s="22">
        <f>SUM(D26:G26)</f>
        <v>78.025</v>
      </c>
      <c r="D26" s="56">
        <v>0</v>
      </c>
      <c r="E26" s="56">
        <v>0</v>
      </c>
      <c r="F26" s="56">
        <v>0</v>
      </c>
      <c r="G26" s="26">
        <v>78.025</v>
      </c>
    </row>
    <row r="27" spans="1:7" s="9" customFormat="1" ht="33">
      <c r="A27" s="49" t="s">
        <v>9</v>
      </c>
      <c r="B27" s="8" t="s">
        <v>28</v>
      </c>
      <c r="C27" s="22">
        <f>SUM(C28:C32)</f>
        <v>9166.818</v>
      </c>
      <c r="D27" s="55">
        <f>SUM(D28:D32)</f>
        <v>0</v>
      </c>
      <c r="E27" s="55">
        <f>SUM(E28:E32)</f>
        <v>0</v>
      </c>
      <c r="F27" s="55">
        <f>SUM(F28:F32)</f>
        <v>0</v>
      </c>
      <c r="G27" s="22">
        <f>SUM(G28:G32)</f>
        <v>9166.818</v>
      </c>
    </row>
    <row r="28" spans="1:7" s="7" customFormat="1" ht="16.5">
      <c r="A28" s="32"/>
      <c r="B28" s="10" t="s">
        <v>54</v>
      </c>
      <c r="C28" s="22">
        <f>SUM(D28:G28)</f>
        <v>1732.107</v>
      </c>
      <c r="D28" s="56">
        <v>0</v>
      </c>
      <c r="E28" s="56">
        <v>0</v>
      </c>
      <c r="F28" s="56">
        <v>0</v>
      </c>
      <c r="G28" s="26">
        <v>1732.107</v>
      </c>
    </row>
    <row r="29" spans="1:7" s="7" customFormat="1" ht="16.5">
      <c r="A29" s="32"/>
      <c r="B29" s="10" t="s">
        <v>63</v>
      </c>
      <c r="C29" s="22">
        <f>SUM(D29:G29)</f>
        <v>2389.138</v>
      </c>
      <c r="D29" s="56">
        <v>0</v>
      </c>
      <c r="E29" s="56">
        <v>0</v>
      </c>
      <c r="F29" s="56">
        <v>0</v>
      </c>
      <c r="G29" s="26">
        <v>2389.138</v>
      </c>
    </row>
    <row r="30" spans="1:7" s="7" customFormat="1" ht="16.5">
      <c r="A30" s="32"/>
      <c r="B30" s="10" t="s">
        <v>66</v>
      </c>
      <c r="C30" s="22">
        <f>SUM(D30:G30)</f>
        <v>1422.61</v>
      </c>
      <c r="D30" s="56">
        <v>0</v>
      </c>
      <c r="E30" s="56">
        <v>0</v>
      </c>
      <c r="F30" s="56">
        <v>0</v>
      </c>
      <c r="G30" s="26">
        <v>1422.61</v>
      </c>
    </row>
    <row r="31" spans="1:7" s="7" customFormat="1" ht="16.5">
      <c r="A31" s="32"/>
      <c r="B31" s="10" t="s">
        <v>78</v>
      </c>
      <c r="C31" s="22">
        <f>SUM(D31:G31)</f>
        <v>2391.666</v>
      </c>
      <c r="D31" s="56">
        <v>0</v>
      </c>
      <c r="E31" s="56">
        <v>0</v>
      </c>
      <c r="F31" s="56">
        <v>0</v>
      </c>
      <c r="G31" s="26">
        <v>2391.666</v>
      </c>
    </row>
    <row r="32" spans="1:7" s="7" customFormat="1" ht="16.5">
      <c r="A32" s="32"/>
      <c r="B32" s="10" t="s">
        <v>79</v>
      </c>
      <c r="C32" s="22">
        <f>SUM(D32:G32)</f>
        <v>1231.297</v>
      </c>
      <c r="D32" s="56">
        <v>0</v>
      </c>
      <c r="E32" s="56">
        <v>0</v>
      </c>
      <c r="F32" s="56">
        <v>0</v>
      </c>
      <c r="G32" s="26">
        <v>1231.297</v>
      </c>
    </row>
    <row r="33" spans="1:7" s="9" customFormat="1" ht="33">
      <c r="A33" s="32" t="s">
        <v>10</v>
      </c>
      <c r="B33" s="8" t="s">
        <v>29</v>
      </c>
      <c r="C33" s="22">
        <f>SUM(C34:C38)</f>
        <v>2313.3269999999998</v>
      </c>
      <c r="D33" s="22">
        <f>SUM(D34:D38)</f>
        <v>0</v>
      </c>
      <c r="E33" s="22">
        <f>SUM(E34:E38)</f>
        <v>0</v>
      </c>
      <c r="F33" s="22">
        <f>SUM(F34:F38)</f>
        <v>0</v>
      </c>
      <c r="G33" s="22">
        <f>SUM(G34:G38)</f>
        <v>2313.3269999999998</v>
      </c>
    </row>
    <row r="34" spans="1:7" s="9" customFormat="1" ht="16.5">
      <c r="A34" s="32"/>
      <c r="B34" s="10" t="s">
        <v>54</v>
      </c>
      <c r="C34" s="22">
        <f>SUM(D34:G34)</f>
        <v>931.627</v>
      </c>
      <c r="D34" s="56">
        <v>0</v>
      </c>
      <c r="E34" s="56">
        <v>0</v>
      </c>
      <c r="F34" s="56">
        <v>0</v>
      </c>
      <c r="G34" s="26">
        <v>931.627</v>
      </c>
    </row>
    <row r="35" spans="1:7" s="9" customFormat="1" ht="16.5">
      <c r="A35" s="32"/>
      <c r="B35" s="10" t="s">
        <v>63</v>
      </c>
      <c r="C35" s="22">
        <f>SUM(D35:G35)</f>
        <v>747.6</v>
      </c>
      <c r="D35" s="56">
        <v>0</v>
      </c>
      <c r="E35" s="56">
        <v>0</v>
      </c>
      <c r="F35" s="56">
        <v>0</v>
      </c>
      <c r="G35" s="26">
        <v>747.6</v>
      </c>
    </row>
    <row r="36" spans="1:7" s="7" customFormat="1" ht="16.5">
      <c r="A36" s="32"/>
      <c r="B36" s="10" t="s">
        <v>66</v>
      </c>
      <c r="C36" s="22">
        <f>SUM(D36:G36)</f>
        <v>405.4</v>
      </c>
      <c r="D36" s="56">
        <v>0</v>
      </c>
      <c r="E36" s="56">
        <v>0</v>
      </c>
      <c r="F36" s="56">
        <v>0</v>
      </c>
      <c r="G36" s="26">
        <v>405.4</v>
      </c>
    </row>
    <row r="37" spans="1:7" s="7" customFormat="1" ht="16.5">
      <c r="A37" s="32"/>
      <c r="B37" s="10" t="s">
        <v>78</v>
      </c>
      <c r="C37" s="22">
        <f>SUM(D37:G37)</f>
        <v>168.2</v>
      </c>
      <c r="D37" s="56">
        <v>0</v>
      </c>
      <c r="E37" s="56">
        <v>0</v>
      </c>
      <c r="F37" s="56">
        <v>0</v>
      </c>
      <c r="G37" s="26">
        <v>168.2</v>
      </c>
    </row>
    <row r="38" spans="1:7" s="7" customFormat="1" ht="16.5">
      <c r="A38" s="32"/>
      <c r="B38" s="10" t="s">
        <v>79</v>
      </c>
      <c r="C38" s="22">
        <f>SUM(D38:G38)</f>
        <v>60.5</v>
      </c>
      <c r="D38" s="56">
        <v>0</v>
      </c>
      <c r="E38" s="56">
        <v>0</v>
      </c>
      <c r="F38" s="56">
        <v>0</v>
      </c>
      <c r="G38" s="26">
        <v>60.5</v>
      </c>
    </row>
    <row r="39" spans="1:7" s="7" customFormat="1" ht="18.75" customHeight="1">
      <c r="A39" s="32" t="s">
        <v>11</v>
      </c>
      <c r="B39" s="8" t="s">
        <v>103</v>
      </c>
      <c r="C39" s="22">
        <f>SUM(C40:C44)</f>
        <v>7534.6</v>
      </c>
      <c r="D39" s="55">
        <f>SUM(D40:D44)</f>
        <v>0</v>
      </c>
      <c r="E39" s="55">
        <f>SUM(E40:E44)</f>
        <v>0</v>
      </c>
      <c r="F39" s="55">
        <f>SUM(F40:F44)</f>
        <v>0</v>
      </c>
      <c r="G39" s="22">
        <f>SUM(G40:G44)</f>
        <v>7534.6</v>
      </c>
    </row>
    <row r="40" spans="1:7" s="7" customFormat="1" ht="16.5">
      <c r="A40" s="32"/>
      <c r="B40" s="10" t="s">
        <v>54</v>
      </c>
      <c r="C40" s="22">
        <f>SUM(D40:G40)</f>
        <v>714.3</v>
      </c>
      <c r="D40" s="56">
        <v>0</v>
      </c>
      <c r="E40" s="56">
        <v>0</v>
      </c>
      <c r="F40" s="56">
        <v>0</v>
      </c>
      <c r="G40" s="26">
        <v>714.3</v>
      </c>
    </row>
    <row r="41" spans="1:7" s="7" customFormat="1" ht="16.5">
      <c r="A41" s="32"/>
      <c r="B41" s="10" t="s">
        <v>63</v>
      </c>
      <c r="C41" s="22">
        <f>SUM(D41:G41)</f>
        <v>2058</v>
      </c>
      <c r="D41" s="56">
        <v>0</v>
      </c>
      <c r="E41" s="56">
        <v>0</v>
      </c>
      <c r="F41" s="56">
        <v>0</v>
      </c>
      <c r="G41" s="26">
        <v>2058</v>
      </c>
    </row>
    <row r="42" spans="1:7" s="7" customFormat="1" ht="16.5">
      <c r="A42" s="32"/>
      <c r="B42" s="10" t="s">
        <v>66</v>
      </c>
      <c r="C42" s="22">
        <f>SUM(D42:G42)</f>
        <v>1734</v>
      </c>
      <c r="D42" s="56">
        <v>0</v>
      </c>
      <c r="E42" s="56">
        <v>0</v>
      </c>
      <c r="F42" s="56">
        <v>0</v>
      </c>
      <c r="G42" s="26">
        <v>1734</v>
      </c>
    </row>
    <row r="43" spans="1:7" s="7" customFormat="1" ht="16.5">
      <c r="A43" s="32"/>
      <c r="B43" s="10" t="s">
        <v>78</v>
      </c>
      <c r="C43" s="22">
        <f>SUM(D43:G43)</f>
        <v>1312.2</v>
      </c>
      <c r="D43" s="56">
        <v>0</v>
      </c>
      <c r="E43" s="56">
        <v>0</v>
      </c>
      <c r="F43" s="56">
        <v>0</v>
      </c>
      <c r="G43" s="26">
        <v>1312.2</v>
      </c>
    </row>
    <row r="44" spans="1:7" s="7" customFormat="1" ht="16.5">
      <c r="A44" s="32"/>
      <c r="B44" s="10" t="s">
        <v>79</v>
      </c>
      <c r="C44" s="22">
        <f>SUM(D44:G44)</f>
        <v>1716.1</v>
      </c>
      <c r="D44" s="56">
        <v>0</v>
      </c>
      <c r="E44" s="56">
        <v>0</v>
      </c>
      <c r="F44" s="56">
        <v>0</v>
      </c>
      <c r="G44" s="26">
        <v>1716.1</v>
      </c>
    </row>
    <row r="45" spans="1:7" s="7" customFormat="1" ht="37.5">
      <c r="A45" s="50" t="s">
        <v>12</v>
      </c>
      <c r="B45" s="12" t="s">
        <v>62</v>
      </c>
      <c r="C45" s="38">
        <f>SUM(C46,C49,C52,C54)</f>
        <v>625.02</v>
      </c>
      <c r="D45" s="38">
        <f>SUM(D46,D49,D52,D54)</f>
        <v>565.58</v>
      </c>
      <c r="E45" s="38">
        <f>SUM(E46,E49,E52,E54)</f>
        <v>56.7</v>
      </c>
      <c r="F45" s="38">
        <f>SUM(F46,F49,F52,F54)</f>
        <v>2.7399999999999998</v>
      </c>
      <c r="G45" s="54">
        <f>SUM(G46,G49,G52,G54)</f>
        <v>0</v>
      </c>
    </row>
    <row r="46" spans="1:7" s="7" customFormat="1" ht="66">
      <c r="A46" s="32" t="s">
        <v>13</v>
      </c>
      <c r="B46" s="8" t="s">
        <v>88</v>
      </c>
      <c r="C46" s="22">
        <f>SUM(D46:G46)</f>
        <v>585</v>
      </c>
      <c r="D46" s="22">
        <f>SUM(D47:D48)</f>
        <v>555.7</v>
      </c>
      <c r="E46" s="22">
        <f>SUM(E47:E48)</f>
        <v>28.43</v>
      </c>
      <c r="F46" s="22">
        <f>SUM(F47:F48)</f>
        <v>0.87</v>
      </c>
      <c r="G46" s="55">
        <f>SUM(G47:G48)</f>
        <v>0</v>
      </c>
    </row>
    <row r="47" spans="1:7" s="7" customFormat="1" ht="16.5">
      <c r="A47" s="32"/>
      <c r="B47" s="10" t="s">
        <v>63</v>
      </c>
      <c r="C47" s="22">
        <f>SUM(D47:G47)</f>
        <v>294</v>
      </c>
      <c r="D47" s="26">
        <v>279.3</v>
      </c>
      <c r="E47" s="26">
        <v>14.26</v>
      </c>
      <c r="F47" s="26">
        <v>0.44</v>
      </c>
      <c r="G47" s="56">
        <v>0</v>
      </c>
    </row>
    <row r="48" spans="1:7" s="7" customFormat="1" ht="16.5">
      <c r="A48" s="32"/>
      <c r="B48" s="10" t="s">
        <v>66</v>
      </c>
      <c r="C48" s="22">
        <f>SUM(D48:G48)</f>
        <v>291</v>
      </c>
      <c r="D48" s="26">
        <v>276.4</v>
      </c>
      <c r="E48" s="26">
        <v>14.17</v>
      </c>
      <c r="F48" s="26">
        <v>0.43</v>
      </c>
      <c r="G48" s="56">
        <v>0</v>
      </c>
    </row>
    <row r="49" spans="1:7" s="7" customFormat="1" ht="70.5" customHeight="1">
      <c r="A49" s="32" t="s">
        <v>55</v>
      </c>
      <c r="B49" s="8" t="s">
        <v>94</v>
      </c>
      <c r="C49" s="22">
        <f>SUM(C50:C51)</f>
        <v>29.619999999999997</v>
      </c>
      <c r="D49" s="55">
        <f>SUM(D50:D51)</f>
        <v>0</v>
      </c>
      <c r="E49" s="22">
        <f>SUM(E50:E51)</f>
        <v>27.77</v>
      </c>
      <c r="F49" s="22">
        <f>SUM(F50:F51)</f>
        <v>1.85</v>
      </c>
      <c r="G49" s="55">
        <v>0</v>
      </c>
    </row>
    <row r="50" spans="1:7" s="7" customFormat="1" ht="19.5" customHeight="1">
      <c r="A50" s="32"/>
      <c r="B50" s="10" t="s">
        <v>54</v>
      </c>
      <c r="C50" s="22">
        <f>SUM(D50:G50)</f>
        <v>9.08</v>
      </c>
      <c r="D50" s="56">
        <v>0</v>
      </c>
      <c r="E50" s="26">
        <v>8</v>
      </c>
      <c r="F50" s="22">
        <v>1.08</v>
      </c>
      <c r="G50" s="55">
        <v>0</v>
      </c>
    </row>
    <row r="51" spans="1:7" s="7" customFormat="1" ht="16.5">
      <c r="A51" s="32"/>
      <c r="B51" s="10" t="s">
        <v>63</v>
      </c>
      <c r="C51" s="22">
        <f aca="true" t="shared" si="2" ref="C51:C83">SUM(D51:G51)</f>
        <v>20.54</v>
      </c>
      <c r="D51" s="56">
        <v>0</v>
      </c>
      <c r="E51" s="26">
        <v>19.77</v>
      </c>
      <c r="F51" s="26">
        <v>0.77</v>
      </c>
      <c r="G51" s="56">
        <v>0</v>
      </c>
    </row>
    <row r="52" spans="1:7" s="7" customFormat="1" ht="33">
      <c r="A52" s="32" t="s">
        <v>58</v>
      </c>
      <c r="B52" s="8" t="s">
        <v>86</v>
      </c>
      <c r="C52" s="22">
        <f t="shared" si="2"/>
        <v>5.3999999999999995</v>
      </c>
      <c r="D52" s="22">
        <f>D53</f>
        <v>5.13</v>
      </c>
      <c r="E52" s="22">
        <f>E53</f>
        <v>0.26</v>
      </c>
      <c r="F52" s="22">
        <f>F53</f>
        <v>0.01</v>
      </c>
      <c r="G52" s="55">
        <v>0</v>
      </c>
    </row>
    <row r="53" spans="1:7" s="7" customFormat="1" ht="16.5">
      <c r="A53" s="32"/>
      <c r="B53" s="10" t="s">
        <v>63</v>
      </c>
      <c r="C53" s="22">
        <f t="shared" si="2"/>
        <v>5.3999999999999995</v>
      </c>
      <c r="D53" s="26">
        <v>5.13</v>
      </c>
      <c r="E53" s="26">
        <v>0.26</v>
      </c>
      <c r="F53" s="26">
        <v>0.01</v>
      </c>
      <c r="G53" s="56">
        <v>0</v>
      </c>
    </row>
    <row r="54" spans="1:7" s="7" customFormat="1" ht="48.75" customHeight="1">
      <c r="A54" s="32" t="s">
        <v>59</v>
      </c>
      <c r="B54" s="8" t="s">
        <v>87</v>
      </c>
      <c r="C54" s="22">
        <f t="shared" si="2"/>
        <v>5</v>
      </c>
      <c r="D54" s="22">
        <f>D55</f>
        <v>4.75</v>
      </c>
      <c r="E54" s="22">
        <f>E55</f>
        <v>0.24</v>
      </c>
      <c r="F54" s="22">
        <f>F55</f>
        <v>0.01</v>
      </c>
      <c r="G54" s="55">
        <f>G55</f>
        <v>0</v>
      </c>
    </row>
    <row r="55" spans="1:7" s="7" customFormat="1" ht="16.5">
      <c r="A55" s="32"/>
      <c r="B55" s="10" t="s">
        <v>63</v>
      </c>
      <c r="C55" s="22">
        <f t="shared" si="2"/>
        <v>5</v>
      </c>
      <c r="D55" s="26">
        <v>4.75</v>
      </c>
      <c r="E55" s="26">
        <v>0.24</v>
      </c>
      <c r="F55" s="26">
        <v>0.01</v>
      </c>
      <c r="G55" s="56">
        <v>0</v>
      </c>
    </row>
    <row r="56" spans="1:7" s="13" customFormat="1" ht="21.75" customHeight="1">
      <c r="A56" s="27" t="s">
        <v>14</v>
      </c>
      <c r="B56" s="12" t="s">
        <v>30</v>
      </c>
      <c r="C56" s="38">
        <f t="shared" si="2"/>
        <v>7339.5</v>
      </c>
      <c r="D56" s="54">
        <f>SUM(D58,D60)</f>
        <v>0</v>
      </c>
      <c r="E56" s="54">
        <f>SUM(E58,E60)</f>
        <v>0</v>
      </c>
      <c r="F56" s="54">
        <f>SUM(F58,F60)</f>
        <v>0</v>
      </c>
      <c r="G56" s="38">
        <f>SUM(G57,G59,G61,G63,G65)</f>
        <v>7339.5</v>
      </c>
    </row>
    <row r="57" spans="1:7" s="9" customFormat="1" ht="66">
      <c r="A57" s="32" t="s">
        <v>21</v>
      </c>
      <c r="B57" s="8" t="s">
        <v>73</v>
      </c>
      <c r="C57" s="22">
        <f t="shared" si="2"/>
        <v>150</v>
      </c>
      <c r="D57" s="55">
        <v>0</v>
      </c>
      <c r="E57" s="55">
        <v>0</v>
      </c>
      <c r="F57" s="55">
        <v>0</v>
      </c>
      <c r="G57" s="22">
        <v>150</v>
      </c>
    </row>
    <row r="58" spans="1:7" s="9" customFormat="1" ht="16.5">
      <c r="A58" s="32"/>
      <c r="B58" s="10" t="s">
        <v>61</v>
      </c>
      <c r="C58" s="22">
        <f t="shared" si="2"/>
        <v>150</v>
      </c>
      <c r="D58" s="56">
        <v>0</v>
      </c>
      <c r="E58" s="56">
        <v>0</v>
      </c>
      <c r="F58" s="56">
        <v>0</v>
      </c>
      <c r="G58" s="26">
        <v>150</v>
      </c>
    </row>
    <row r="59" spans="1:7" s="9" customFormat="1" ht="31.5" customHeight="1">
      <c r="A59" s="32" t="s">
        <v>49</v>
      </c>
      <c r="B59" s="35" t="s">
        <v>74</v>
      </c>
      <c r="C59" s="22">
        <f t="shared" si="2"/>
        <v>6900</v>
      </c>
      <c r="D59" s="55">
        <v>0</v>
      </c>
      <c r="E59" s="55">
        <v>0</v>
      </c>
      <c r="F59" s="55">
        <v>0</v>
      </c>
      <c r="G59" s="22">
        <f>G60</f>
        <v>6900</v>
      </c>
    </row>
    <row r="60" spans="1:7" s="9" customFormat="1" ht="16.5">
      <c r="A60" s="32"/>
      <c r="B60" s="34" t="s">
        <v>60</v>
      </c>
      <c r="C60" s="22">
        <f t="shared" si="2"/>
        <v>6900</v>
      </c>
      <c r="D60" s="56">
        <v>0</v>
      </c>
      <c r="E60" s="56">
        <v>0</v>
      </c>
      <c r="F60" s="56">
        <v>0</v>
      </c>
      <c r="G60" s="26">
        <v>6900</v>
      </c>
    </row>
    <row r="61" spans="1:7" s="9" customFormat="1" ht="33">
      <c r="A61" s="32" t="s">
        <v>50</v>
      </c>
      <c r="B61" s="36" t="s">
        <v>75</v>
      </c>
      <c r="C61" s="22">
        <f t="shared" si="2"/>
        <v>240</v>
      </c>
      <c r="D61" s="55">
        <v>0</v>
      </c>
      <c r="E61" s="55">
        <v>0</v>
      </c>
      <c r="F61" s="55">
        <v>0</v>
      </c>
      <c r="G61" s="22">
        <f>G62</f>
        <v>240</v>
      </c>
    </row>
    <row r="62" spans="1:7" s="9" customFormat="1" ht="16.5">
      <c r="A62" s="32"/>
      <c r="B62" s="33" t="s">
        <v>54</v>
      </c>
      <c r="C62" s="22">
        <f t="shared" si="2"/>
        <v>240</v>
      </c>
      <c r="D62" s="56">
        <v>0</v>
      </c>
      <c r="E62" s="56">
        <v>0</v>
      </c>
      <c r="F62" s="56">
        <v>0</v>
      </c>
      <c r="G62" s="26">
        <v>240</v>
      </c>
    </row>
    <row r="63" spans="1:7" s="9" customFormat="1" ht="33">
      <c r="A63" s="32" t="s">
        <v>51</v>
      </c>
      <c r="B63" s="36" t="s">
        <v>76</v>
      </c>
      <c r="C63" s="22">
        <f t="shared" si="2"/>
        <v>25</v>
      </c>
      <c r="D63" s="55">
        <v>0</v>
      </c>
      <c r="E63" s="55">
        <v>0</v>
      </c>
      <c r="F63" s="55">
        <v>0</v>
      </c>
      <c r="G63" s="22">
        <v>25</v>
      </c>
    </row>
    <row r="64" spans="1:7" s="9" customFormat="1" ht="16.5">
      <c r="A64" s="32"/>
      <c r="B64" s="33" t="s">
        <v>54</v>
      </c>
      <c r="C64" s="22">
        <f t="shared" si="2"/>
        <v>25</v>
      </c>
      <c r="D64" s="56">
        <v>0</v>
      </c>
      <c r="E64" s="56">
        <v>0</v>
      </c>
      <c r="F64" s="56">
        <v>0</v>
      </c>
      <c r="G64" s="26">
        <v>25</v>
      </c>
    </row>
    <row r="65" spans="1:7" s="9" customFormat="1" ht="33">
      <c r="A65" s="32" t="s">
        <v>52</v>
      </c>
      <c r="B65" s="35" t="s">
        <v>77</v>
      </c>
      <c r="C65" s="22">
        <f t="shared" si="2"/>
        <v>24.5</v>
      </c>
      <c r="D65" s="55">
        <v>0</v>
      </c>
      <c r="E65" s="55">
        <v>0</v>
      </c>
      <c r="F65" s="55">
        <v>0</v>
      </c>
      <c r="G65" s="22">
        <v>24.5</v>
      </c>
    </row>
    <row r="66" spans="1:7" s="9" customFormat="1" ht="16.5">
      <c r="A66" s="32"/>
      <c r="B66" s="33" t="s">
        <v>54</v>
      </c>
      <c r="C66" s="22">
        <f t="shared" si="2"/>
        <v>24.5</v>
      </c>
      <c r="D66" s="56">
        <v>0</v>
      </c>
      <c r="E66" s="56">
        <v>0</v>
      </c>
      <c r="F66" s="56">
        <v>0</v>
      </c>
      <c r="G66" s="26">
        <v>24.5</v>
      </c>
    </row>
    <row r="67" spans="1:7" s="11" customFormat="1" ht="18.75">
      <c r="A67" s="27" t="s">
        <v>64</v>
      </c>
      <c r="B67" s="12" t="s">
        <v>16</v>
      </c>
      <c r="C67" s="38">
        <f>SUM(C68,C70,C73,C75,C78,C80,C82,C84)</f>
        <v>384.31600000000003</v>
      </c>
      <c r="D67" s="38">
        <f>SUM(D68,D70,D73,D75,D78,D80,D82,D84)</f>
        <v>87.13099999999999</v>
      </c>
      <c r="E67" s="38">
        <f>SUM(E68,E70,E73,E75,E78,E80,E82,E84)</f>
        <v>4.635</v>
      </c>
      <c r="F67" s="38">
        <f>SUM(F68,F70,F73,F75,F78,F80,F82,F84)</f>
        <v>2.9999999999999996</v>
      </c>
      <c r="G67" s="38">
        <f>SUM(G68,G70,G73,G75,G78,G80,G82,G84)</f>
        <v>289.55</v>
      </c>
    </row>
    <row r="68" spans="1:7" s="9" customFormat="1" ht="33">
      <c r="A68" s="32" t="s">
        <v>65</v>
      </c>
      <c r="B68" s="32" t="s">
        <v>95</v>
      </c>
      <c r="C68" s="22">
        <f t="shared" si="2"/>
        <v>32.5</v>
      </c>
      <c r="D68" s="55">
        <f>D69</f>
        <v>0</v>
      </c>
      <c r="E68" s="55">
        <f>E69</f>
        <v>0</v>
      </c>
      <c r="F68" s="55">
        <v>0</v>
      </c>
      <c r="G68" s="22">
        <f>G69</f>
        <v>32.5</v>
      </c>
    </row>
    <row r="69" spans="1:7" s="7" customFormat="1" ht="16.5">
      <c r="A69" s="32"/>
      <c r="B69" s="10" t="s">
        <v>63</v>
      </c>
      <c r="C69" s="22">
        <f t="shared" si="2"/>
        <v>32.5</v>
      </c>
      <c r="D69" s="56">
        <v>0</v>
      </c>
      <c r="E69" s="56">
        <v>0</v>
      </c>
      <c r="F69" s="56">
        <v>0</v>
      </c>
      <c r="G69" s="26">
        <v>32.5</v>
      </c>
    </row>
    <row r="70" spans="1:7" s="9" customFormat="1" ht="37.5" customHeight="1">
      <c r="A70" s="32" t="s">
        <v>67</v>
      </c>
      <c r="B70" s="8" t="s">
        <v>96</v>
      </c>
      <c r="C70" s="22">
        <f t="shared" si="2"/>
        <v>110</v>
      </c>
      <c r="D70" s="55">
        <f>SUM(D71:D72)</f>
        <v>0</v>
      </c>
      <c r="E70" s="55">
        <f>SUM(E71:E72)</f>
        <v>0</v>
      </c>
      <c r="F70" s="55">
        <f>SUM(F71:F72)</f>
        <v>0</v>
      </c>
      <c r="G70" s="22">
        <f>SUM(G71:G72)</f>
        <v>110</v>
      </c>
    </row>
    <row r="71" spans="1:7" s="9" customFormat="1" ht="17.25" customHeight="1">
      <c r="A71" s="32"/>
      <c r="B71" s="10" t="s">
        <v>63</v>
      </c>
      <c r="C71" s="22">
        <f t="shared" si="2"/>
        <v>70</v>
      </c>
      <c r="D71" s="56">
        <v>0</v>
      </c>
      <c r="E71" s="56">
        <v>0</v>
      </c>
      <c r="F71" s="56">
        <v>0</v>
      </c>
      <c r="G71" s="26">
        <v>70</v>
      </c>
    </row>
    <row r="72" spans="1:7" s="7" customFormat="1" ht="16.5">
      <c r="A72" s="31"/>
      <c r="B72" s="10" t="s">
        <v>66</v>
      </c>
      <c r="C72" s="22">
        <f t="shared" si="2"/>
        <v>40</v>
      </c>
      <c r="D72" s="56">
        <v>0</v>
      </c>
      <c r="E72" s="56">
        <v>0</v>
      </c>
      <c r="F72" s="56">
        <v>0</v>
      </c>
      <c r="G72" s="26">
        <v>40</v>
      </c>
    </row>
    <row r="73" spans="1:7" s="15" customFormat="1" ht="39" customHeight="1">
      <c r="A73" s="32" t="s">
        <v>68</v>
      </c>
      <c r="B73" s="8" t="s">
        <v>97</v>
      </c>
      <c r="C73" s="22">
        <f>SUM(C74)</f>
        <v>20</v>
      </c>
      <c r="D73" s="55">
        <f>SUM(D74)</f>
        <v>0</v>
      </c>
      <c r="E73" s="55">
        <f>SUM(E74)</f>
        <v>0</v>
      </c>
      <c r="F73" s="55">
        <f>SUM(F74)</f>
        <v>0</v>
      </c>
      <c r="G73" s="22">
        <f>SUM(G74)</f>
        <v>20</v>
      </c>
    </row>
    <row r="74" spans="1:7" s="15" customFormat="1" ht="18.75" customHeight="1">
      <c r="A74" s="32"/>
      <c r="B74" s="10" t="s">
        <v>63</v>
      </c>
      <c r="C74" s="22">
        <f t="shared" si="2"/>
        <v>20</v>
      </c>
      <c r="D74" s="56">
        <v>0</v>
      </c>
      <c r="E74" s="56">
        <v>0</v>
      </c>
      <c r="F74" s="56">
        <v>0</v>
      </c>
      <c r="G74" s="26">
        <v>20</v>
      </c>
    </row>
    <row r="75" spans="1:7" s="15" customFormat="1" ht="33.75" customHeight="1">
      <c r="A75" s="32" t="s">
        <v>69</v>
      </c>
      <c r="B75" s="8" t="s">
        <v>98</v>
      </c>
      <c r="C75" s="22">
        <f t="shared" si="2"/>
        <v>20</v>
      </c>
      <c r="D75" s="55">
        <f>SUM(D76:D77)</f>
        <v>0</v>
      </c>
      <c r="E75" s="55">
        <f>SUM(E76:E77)</f>
        <v>0</v>
      </c>
      <c r="F75" s="55">
        <f>SUM(F76:F77)</f>
        <v>0</v>
      </c>
      <c r="G75" s="22">
        <f>SUM(G76:G77)</f>
        <v>20</v>
      </c>
    </row>
    <row r="76" spans="1:7" s="15" customFormat="1" ht="18.75" customHeight="1">
      <c r="A76" s="32"/>
      <c r="B76" s="10" t="s">
        <v>54</v>
      </c>
      <c r="C76" s="22">
        <f t="shared" si="2"/>
        <v>10</v>
      </c>
      <c r="D76" s="56">
        <v>0</v>
      </c>
      <c r="E76" s="56">
        <v>0</v>
      </c>
      <c r="F76" s="56">
        <v>0</v>
      </c>
      <c r="G76" s="26">
        <v>10</v>
      </c>
    </row>
    <row r="77" spans="1:7" s="15" customFormat="1" ht="18.75" customHeight="1">
      <c r="A77" s="32"/>
      <c r="B77" s="10" t="s">
        <v>63</v>
      </c>
      <c r="C77" s="22">
        <f t="shared" si="2"/>
        <v>10</v>
      </c>
      <c r="D77" s="56">
        <v>0</v>
      </c>
      <c r="E77" s="56">
        <v>0</v>
      </c>
      <c r="F77" s="56">
        <v>0</v>
      </c>
      <c r="G77" s="26">
        <v>10</v>
      </c>
    </row>
    <row r="78" spans="1:7" s="15" customFormat="1" ht="37.5" customHeight="1">
      <c r="A78" s="32" t="s">
        <v>70</v>
      </c>
      <c r="B78" s="32" t="s">
        <v>99</v>
      </c>
      <c r="C78" s="22">
        <f t="shared" si="2"/>
        <v>10</v>
      </c>
      <c r="D78" s="55">
        <f>D79</f>
        <v>0</v>
      </c>
      <c r="E78" s="55">
        <f>E79</f>
        <v>0</v>
      </c>
      <c r="F78" s="55">
        <f>F79</f>
        <v>0</v>
      </c>
      <c r="G78" s="22">
        <f>G79</f>
        <v>10</v>
      </c>
    </row>
    <row r="79" spans="1:7" s="15" customFormat="1" ht="18.75" customHeight="1">
      <c r="A79" s="32"/>
      <c r="B79" s="10" t="s">
        <v>63</v>
      </c>
      <c r="C79" s="22">
        <f t="shared" si="2"/>
        <v>10</v>
      </c>
      <c r="D79" s="56">
        <v>0</v>
      </c>
      <c r="E79" s="56">
        <v>0</v>
      </c>
      <c r="F79" s="56">
        <v>0</v>
      </c>
      <c r="G79" s="26">
        <v>10</v>
      </c>
    </row>
    <row r="80" spans="1:7" s="15" customFormat="1" ht="18.75" customHeight="1">
      <c r="A80" s="32" t="s">
        <v>71</v>
      </c>
      <c r="B80" s="8" t="s">
        <v>100</v>
      </c>
      <c r="C80" s="22">
        <f t="shared" si="2"/>
        <v>6</v>
      </c>
      <c r="D80" s="55">
        <v>0</v>
      </c>
      <c r="E80" s="55">
        <v>0</v>
      </c>
      <c r="F80" s="55">
        <v>0</v>
      </c>
      <c r="G80" s="22">
        <v>6</v>
      </c>
    </row>
    <row r="81" spans="1:7" s="15" customFormat="1" ht="18.75" customHeight="1">
      <c r="A81" s="32"/>
      <c r="B81" s="10" t="s">
        <v>63</v>
      </c>
      <c r="C81" s="22">
        <f t="shared" si="2"/>
        <v>6</v>
      </c>
      <c r="D81" s="56">
        <v>0</v>
      </c>
      <c r="E81" s="56">
        <v>0</v>
      </c>
      <c r="F81" s="56">
        <v>0</v>
      </c>
      <c r="G81" s="26">
        <v>6</v>
      </c>
    </row>
    <row r="82" spans="1:7" s="15" customFormat="1" ht="18" customHeight="1">
      <c r="A82" s="32" t="s">
        <v>72</v>
      </c>
      <c r="B82" s="8" t="s">
        <v>32</v>
      </c>
      <c r="C82" s="22">
        <f t="shared" si="2"/>
        <v>7</v>
      </c>
      <c r="D82" s="55">
        <v>0</v>
      </c>
      <c r="E82" s="55">
        <v>0</v>
      </c>
      <c r="F82" s="55">
        <v>0</v>
      </c>
      <c r="G82" s="22">
        <v>7</v>
      </c>
    </row>
    <row r="83" spans="1:7" s="15" customFormat="1" ht="18.75" customHeight="1">
      <c r="A83" s="32"/>
      <c r="B83" s="10" t="s">
        <v>63</v>
      </c>
      <c r="C83" s="22">
        <f t="shared" si="2"/>
        <v>7</v>
      </c>
      <c r="D83" s="56">
        <v>0</v>
      </c>
      <c r="E83" s="56">
        <v>0</v>
      </c>
      <c r="F83" s="56">
        <v>0</v>
      </c>
      <c r="G83" s="26">
        <v>7</v>
      </c>
    </row>
    <row r="84" spans="1:7" s="9" customFormat="1" ht="53.25" customHeight="1">
      <c r="A84" s="32" t="s">
        <v>89</v>
      </c>
      <c r="B84" s="8" t="s">
        <v>56</v>
      </c>
      <c r="C84" s="22">
        <f>SUM(C85:C94)</f>
        <v>178.81600000000006</v>
      </c>
      <c r="D84" s="22">
        <f>SUM(D85:D94)</f>
        <v>87.13099999999999</v>
      </c>
      <c r="E84" s="22">
        <f>SUM(E85:E94)</f>
        <v>4.635</v>
      </c>
      <c r="F84" s="22">
        <f>SUM(F85:F94)</f>
        <v>2.9999999999999996</v>
      </c>
      <c r="G84" s="22">
        <f>SUM(G85:G94)</f>
        <v>84.05</v>
      </c>
    </row>
    <row r="85" spans="1:7" s="7" customFormat="1" ht="16.5">
      <c r="A85" s="31"/>
      <c r="B85" s="10" t="s">
        <v>54</v>
      </c>
      <c r="C85" s="22">
        <f aca="true" t="shared" si="3" ref="C84:C94">D85+E85+F85+G85</f>
        <v>12.350000000000001</v>
      </c>
      <c r="D85" s="56">
        <v>0</v>
      </c>
      <c r="E85" s="56">
        <v>0</v>
      </c>
      <c r="F85" s="26">
        <v>0.3</v>
      </c>
      <c r="G85" s="26">
        <v>12.05</v>
      </c>
    </row>
    <row r="86" spans="1:7" s="7" customFormat="1" ht="16.5">
      <c r="A86" s="31"/>
      <c r="B86" s="10" t="s">
        <v>63</v>
      </c>
      <c r="C86" s="22">
        <f t="shared" si="3"/>
        <v>18.497</v>
      </c>
      <c r="D86" s="26">
        <v>9.682</v>
      </c>
      <c r="E86" s="26">
        <v>0.515</v>
      </c>
      <c r="F86" s="26">
        <v>0.3</v>
      </c>
      <c r="G86" s="26">
        <v>8</v>
      </c>
    </row>
    <row r="87" spans="1:7" s="7" customFormat="1" ht="17.25" customHeight="1">
      <c r="A87" s="32"/>
      <c r="B87" s="10" t="s">
        <v>66</v>
      </c>
      <c r="C87" s="22">
        <f t="shared" si="3"/>
        <v>18.497</v>
      </c>
      <c r="D87" s="26">
        <v>9.682</v>
      </c>
      <c r="E87" s="26">
        <v>0.515</v>
      </c>
      <c r="F87" s="26">
        <v>0.3</v>
      </c>
      <c r="G87" s="26">
        <v>8</v>
      </c>
    </row>
    <row r="88" spans="1:7" s="7" customFormat="1" ht="16.5">
      <c r="A88" s="32"/>
      <c r="B88" s="10" t="s">
        <v>78</v>
      </c>
      <c r="C88" s="22">
        <f t="shared" si="3"/>
        <v>18.496000000000002</v>
      </c>
      <c r="D88" s="26">
        <v>9.681</v>
      </c>
      <c r="E88" s="26">
        <v>0.515</v>
      </c>
      <c r="F88" s="26">
        <v>0.3</v>
      </c>
      <c r="G88" s="26">
        <v>8</v>
      </c>
    </row>
    <row r="89" spans="1:7" s="7" customFormat="1" ht="16.5">
      <c r="A89" s="32"/>
      <c r="B89" s="10" t="s">
        <v>79</v>
      </c>
      <c r="C89" s="22">
        <f t="shared" si="3"/>
        <v>18.496000000000002</v>
      </c>
      <c r="D89" s="26">
        <v>9.681</v>
      </c>
      <c r="E89" s="26">
        <v>0.515</v>
      </c>
      <c r="F89" s="26">
        <v>0.3</v>
      </c>
      <c r="G89" s="26">
        <v>8</v>
      </c>
    </row>
    <row r="90" spans="1:7" s="7" customFormat="1" ht="18.75" customHeight="1">
      <c r="A90" s="32"/>
      <c r="B90" s="10" t="s">
        <v>80</v>
      </c>
      <c r="C90" s="22">
        <f t="shared" si="3"/>
        <v>18.496000000000002</v>
      </c>
      <c r="D90" s="26">
        <v>9.681</v>
      </c>
      <c r="E90" s="26">
        <v>0.515</v>
      </c>
      <c r="F90" s="26">
        <v>0.3</v>
      </c>
      <c r="G90" s="26">
        <v>8</v>
      </c>
    </row>
    <row r="91" spans="1:7" s="7" customFormat="1" ht="16.5">
      <c r="A91" s="32"/>
      <c r="B91" s="10" t="s">
        <v>81</v>
      </c>
      <c r="C91" s="22">
        <f t="shared" si="3"/>
        <v>18.496000000000002</v>
      </c>
      <c r="D91" s="26">
        <v>9.681</v>
      </c>
      <c r="E91" s="26">
        <v>0.515</v>
      </c>
      <c r="F91" s="26">
        <v>0.3</v>
      </c>
      <c r="G91" s="26">
        <v>8</v>
      </c>
    </row>
    <row r="92" spans="1:7" s="7" customFormat="1" ht="16.5">
      <c r="A92" s="32"/>
      <c r="B92" s="10" t="s">
        <v>82</v>
      </c>
      <c r="C92" s="22">
        <f t="shared" si="3"/>
        <v>18.496000000000002</v>
      </c>
      <c r="D92" s="26">
        <v>9.681</v>
      </c>
      <c r="E92" s="26">
        <v>0.515</v>
      </c>
      <c r="F92" s="26">
        <v>0.3</v>
      </c>
      <c r="G92" s="26">
        <v>8</v>
      </c>
    </row>
    <row r="93" spans="1:7" s="7" customFormat="1" ht="16.5">
      <c r="A93" s="32"/>
      <c r="B93" s="10" t="s">
        <v>83</v>
      </c>
      <c r="C93" s="22">
        <f t="shared" si="3"/>
        <v>18.496000000000002</v>
      </c>
      <c r="D93" s="26">
        <v>9.681</v>
      </c>
      <c r="E93" s="26">
        <v>0.515</v>
      </c>
      <c r="F93" s="26">
        <v>0.3</v>
      </c>
      <c r="G93" s="26">
        <v>8</v>
      </c>
    </row>
    <row r="94" spans="1:7" s="7" customFormat="1" ht="16.5">
      <c r="A94" s="32"/>
      <c r="B94" s="10" t="s">
        <v>84</v>
      </c>
      <c r="C94" s="22">
        <f t="shared" si="3"/>
        <v>18.496000000000002</v>
      </c>
      <c r="D94" s="26">
        <v>9.681</v>
      </c>
      <c r="E94" s="26">
        <v>0.515</v>
      </c>
      <c r="F94" s="26">
        <v>0.3</v>
      </c>
      <c r="G94" s="26">
        <v>8</v>
      </c>
    </row>
    <row r="95" spans="1:7" s="7" customFormat="1" ht="18.75">
      <c r="A95" s="30" t="s">
        <v>17</v>
      </c>
      <c r="B95" s="17" t="s">
        <v>31</v>
      </c>
      <c r="C95" s="37">
        <f>SUM(C96,C132,C140)</f>
        <v>1364.079</v>
      </c>
      <c r="D95" s="37">
        <f>SUM(D96,D132,D140)</f>
        <v>322.686</v>
      </c>
      <c r="E95" s="37">
        <f>SUM(E96,E132,E140)</f>
        <v>633.468</v>
      </c>
      <c r="F95" s="37">
        <f>SUM(F96,F132,F140)</f>
        <v>178.39499999999998</v>
      </c>
      <c r="G95" s="37">
        <f>SUM(G96,G132,G140)</f>
        <v>229.53</v>
      </c>
    </row>
    <row r="96" spans="1:7" s="7" customFormat="1" ht="28.5" customHeight="1">
      <c r="A96" s="27" t="s">
        <v>18</v>
      </c>
      <c r="B96" s="27" t="s">
        <v>34</v>
      </c>
      <c r="C96" s="38">
        <f>SUM(C97,C107,C114,C116,C126)</f>
        <v>1112.4879999999998</v>
      </c>
      <c r="D96" s="38">
        <f>SUM(D97,D107,D114,D116,D126)</f>
        <v>317.287</v>
      </c>
      <c r="E96" s="38">
        <f>SUM(E97,E107,E114,E116,E126)</f>
        <v>479.227</v>
      </c>
      <c r="F96" s="38">
        <f>SUM(F97,F107,F114,F116,F126)</f>
        <v>116.44399999999999</v>
      </c>
      <c r="G96" s="38">
        <f>SUM(G97,G107,G114,G116,G126)</f>
        <v>199.53</v>
      </c>
    </row>
    <row r="97" spans="1:7" s="7" customFormat="1" ht="17.25">
      <c r="A97" s="32" t="s">
        <v>22</v>
      </c>
      <c r="B97" s="29" t="s">
        <v>45</v>
      </c>
      <c r="C97" s="39">
        <f>SUM(C98,C103)</f>
        <v>29.5</v>
      </c>
      <c r="D97" s="39">
        <f>SUM(D98,D103)</f>
        <v>0</v>
      </c>
      <c r="E97" s="39">
        <f>SUM(E98,E103)</f>
        <v>0</v>
      </c>
      <c r="F97" s="39">
        <f>SUM(F98,F103)</f>
        <v>27.5</v>
      </c>
      <c r="G97" s="39">
        <f>SUM(G98,G103)</f>
        <v>2</v>
      </c>
    </row>
    <row r="98" spans="1:7" s="7" customFormat="1" ht="17.25">
      <c r="A98" s="32"/>
      <c r="B98" s="28" t="s">
        <v>39</v>
      </c>
      <c r="C98" s="40">
        <f>SUM(C99:C102)</f>
        <v>23.5</v>
      </c>
      <c r="D98" s="57">
        <f>SUM(D99:D102)</f>
        <v>0</v>
      </c>
      <c r="E98" s="57">
        <f>SUM(E99:E102)</f>
        <v>0</v>
      </c>
      <c r="F98" s="40">
        <f>SUM(F99:F102)</f>
        <v>23.5</v>
      </c>
      <c r="G98" s="57">
        <f>SUM(G99:G102)</f>
        <v>0</v>
      </c>
    </row>
    <row r="99" spans="1:7" s="7" customFormat="1" ht="16.5">
      <c r="A99" s="32"/>
      <c r="B99" s="10" t="s">
        <v>54</v>
      </c>
      <c r="C99" s="22">
        <f>SUM(D99:G99)</f>
        <v>4.4</v>
      </c>
      <c r="D99" s="56">
        <v>0</v>
      </c>
      <c r="E99" s="56">
        <v>0</v>
      </c>
      <c r="F99" s="26">
        <v>4.4</v>
      </c>
      <c r="G99" s="56">
        <v>0</v>
      </c>
    </row>
    <row r="100" spans="1:7" s="7" customFormat="1" ht="16.5">
      <c r="A100" s="32"/>
      <c r="B100" s="10" t="s">
        <v>63</v>
      </c>
      <c r="C100" s="22">
        <f>SUM(D100:G100)</f>
        <v>5.3</v>
      </c>
      <c r="D100" s="56">
        <v>0</v>
      </c>
      <c r="E100" s="56">
        <v>0</v>
      </c>
      <c r="F100" s="26">
        <v>5.3</v>
      </c>
      <c r="G100" s="56">
        <v>0</v>
      </c>
    </row>
    <row r="101" spans="1:7" s="7" customFormat="1" ht="16.5">
      <c r="A101" s="32"/>
      <c r="B101" s="10" t="s">
        <v>66</v>
      </c>
      <c r="C101" s="22">
        <f>SUM(D101:G101)</f>
        <v>6.9</v>
      </c>
      <c r="D101" s="56">
        <v>0</v>
      </c>
      <c r="E101" s="56">
        <v>0</v>
      </c>
      <c r="F101" s="26">
        <v>6.9</v>
      </c>
      <c r="G101" s="56">
        <v>0</v>
      </c>
    </row>
    <row r="102" spans="1:7" s="7" customFormat="1" ht="16.5">
      <c r="A102" s="32"/>
      <c r="B102" s="10" t="s">
        <v>78</v>
      </c>
      <c r="C102" s="22">
        <f>SUM(D102:G102)</f>
        <v>6.9</v>
      </c>
      <c r="D102" s="56">
        <v>0</v>
      </c>
      <c r="E102" s="56">
        <v>0</v>
      </c>
      <c r="F102" s="26">
        <v>6.9</v>
      </c>
      <c r="G102" s="56">
        <v>0</v>
      </c>
    </row>
    <row r="103" spans="1:7" s="7" customFormat="1" ht="17.25">
      <c r="A103" s="32"/>
      <c r="B103" s="28" t="s">
        <v>40</v>
      </c>
      <c r="C103" s="40">
        <f>SUM(C104:C106)</f>
        <v>6</v>
      </c>
      <c r="D103" s="57">
        <f>SUM(D104:D106)</f>
        <v>0</v>
      </c>
      <c r="E103" s="57">
        <f>SUM(E104:E106)</f>
        <v>0</v>
      </c>
      <c r="F103" s="40">
        <f>SUM(F104:F106)</f>
        <v>4</v>
      </c>
      <c r="G103" s="40">
        <f>SUM(G104:G106)</f>
        <v>2</v>
      </c>
    </row>
    <row r="104" spans="1:7" s="7" customFormat="1" ht="17.25">
      <c r="A104" s="32"/>
      <c r="B104" s="10" t="s">
        <v>54</v>
      </c>
      <c r="C104" s="58">
        <f>SUM(D104:G104)</f>
        <v>2</v>
      </c>
      <c r="D104" s="56">
        <v>0</v>
      </c>
      <c r="E104" s="56">
        <v>0</v>
      </c>
      <c r="F104" s="56">
        <v>0</v>
      </c>
      <c r="G104" s="26">
        <v>2</v>
      </c>
    </row>
    <row r="105" spans="1:7" s="7" customFormat="1" ht="17.25">
      <c r="A105" s="32"/>
      <c r="B105" s="10" t="s">
        <v>78</v>
      </c>
      <c r="C105" s="58">
        <f>SUM(D105:G105)</f>
        <v>2</v>
      </c>
      <c r="D105" s="56">
        <v>0</v>
      </c>
      <c r="E105" s="56">
        <v>0</v>
      </c>
      <c r="F105" s="26">
        <v>2</v>
      </c>
      <c r="G105" s="56">
        <v>0</v>
      </c>
    </row>
    <row r="106" spans="1:7" s="7" customFormat="1" ht="17.25">
      <c r="A106" s="32"/>
      <c r="B106" s="10" t="s">
        <v>79</v>
      </c>
      <c r="C106" s="58">
        <f>SUM(D106:G106)</f>
        <v>2</v>
      </c>
      <c r="D106" s="56">
        <v>0</v>
      </c>
      <c r="E106" s="56">
        <v>0</v>
      </c>
      <c r="F106" s="26">
        <v>2</v>
      </c>
      <c r="G106" s="56">
        <v>0</v>
      </c>
    </row>
    <row r="107" spans="1:7" s="7" customFormat="1" ht="34.5">
      <c r="A107" s="32" t="s">
        <v>35</v>
      </c>
      <c r="B107" s="29" t="s">
        <v>46</v>
      </c>
      <c r="C107" s="22">
        <f>C108</f>
        <v>50.945</v>
      </c>
      <c r="D107" s="55">
        <f>D108</f>
        <v>0</v>
      </c>
      <c r="E107" s="22">
        <f>E108</f>
        <v>15.2</v>
      </c>
      <c r="F107" s="22">
        <f>F108</f>
        <v>25.145</v>
      </c>
      <c r="G107" s="22">
        <f>G108</f>
        <v>10.6</v>
      </c>
    </row>
    <row r="108" spans="1:7" s="7" customFormat="1" ht="17.25">
      <c r="A108" s="32"/>
      <c r="B108" s="28" t="s">
        <v>102</v>
      </c>
      <c r="C108" s="40">
        <f>SUM(C109:C113)</f>
        <v>50.945</v>
      </c>
      <c r="D108" s="57">
        <f>SUM(D109:D113)</f>
        <v>0</v>
      </c>
      <c r="E108" s="40">
        <f>SUM(E109:E113)</f>
        <v>15.2</v>
      </c>
      <c r="F108" s="40">
        <f>SUM(F109:F113)</f>
        <v>25.145</v>
      </c>
      <c r="G108" s="40">
        <f>SUM(G109:G113)</f>
        <v>10.6</v>
      </c>
    </row>
    <row r="109" spans="1:7" s="7" customFormat="1" ht="16.5">
      <c r="A109" s="32"/>
      <c r="B109" s="10" t="s">
        <v>54</v>
      </c>
      <c r="C109" s="41">
        <f aca="true" t="shared" si="4" ref="C109:C115">SUM(D109:G109)</f>
        <v>19.695</v>
      </c>
      <c r="D109" s="59">
        <v>0</v>
      </c>
      <c r="E109" s="42">
        <v>1.2</v>
      </c>
      <c r="F109" s="43">
        <v>18.495</v>
      </c>
      <c r="G109" s="59">
        <v>0</v>
      </c>
    </row>
    <row r="110" spans="1:7" s="7" customFormat="1" ht="16.5">
      <c r="A110" s="32"/>
      <c r="B110" s="10" t="s">
        <v>63</v>
      </c>
      <c r="C110" s="41">
        <f t="shared" si="4"/>
        <v>6.15</v>
      </c>
      <c r="D110" s="59">
        <v>0</v>
      </c>
      <c r="E110" s="42">
        <v>4</v>
      </c>
      <c r="F110" s="44">
        <v>2.15</v>
      </c>
      <c r="G110" s="59">
        <v>0</v>
      </c>
    </row>
    <row r="111" spans="1:7" s="7" customFormat="1" ht="16.5">
      <c r="A111" s="32"/>
      <c r="B111" s="10" t="s">
        <v>66</v>
      </c>
      <c r="C111" s="41">
        <f t="shared" si="4"/>
        <v>9.6</v>
      </c>
      <c r="D111" s="59">
        <v>0</v>
      </c>
      <c r="E111" s="26">
        <v>4</v>
      </c>
      <c r="F111" s="26">
        <v>2</v>
      </c>
      <c r="G111" s="44">
        <v>3.6</v>
      </c>
    </row>
    <row r="112" spans="1:7" s="7" customFormat="1" ht="16.5">
      <c r="A112" s="32"/>
      <c r="B112" s="10" t="s">
        <v>78</v>
      </c>
      <c r="C112" s="41">
        <f t="shared" si="4"/>
        <v>13</v>
      </c>
      <c r="D112" s="59">
        <v>0</v>
      </c>
      <c r="E112" s="26">
        <v>4</v>
      </c>
      <c r="F112" s="26">
        <v>2</v>
      </c>
      <c r="G112" s="26">
        <v>7</v>
      </c>
    </row>
    <row r="113" spans="1:7" s="7" customFormat="1" ht="16.5">
      <c r="A113" s="32"/>
      <c r="B113" s="10" t="s">
        <v>79</v>
      </c>
      <c r="C113" s="41">
        <f t="shared" si="4"/>
        <v>2.5</v>
      </c>
      <c r="D113" s="56">
        <v>0</v>
      </c>
      <c r="E113" s="26">
        <v>2</v>
      </c>
      <c r="F113" s="26">
        <v>0.5</v>
      </c>
      <c r="G113" s="56">
        <v>0</v>
      </c>
    </row>
    <row r="114" spans="1:7" s="7" customFormat="1" ht="17.25">
      <c r="A114" s="32" t="s">
        <v>36</v>
      </c>
      <c r="B114" s="29" t="s">
        <v>91</v>
      </c>
      <c r="C114" s="22">
        <f t="shared" si="4"/>
        <v>202</v>
      </c>
      <c r="D114" s="22">
        <f>SUM(D115:D115)</f>
        <v>100</v>
      </c>
      <c r="E114" s="22">
        <f>SUM(E115:E115)</f>
        <v>80</v>
      </c>
      <c r="F114" s="22">
        <f>SUM(F115:F115)</f>
        <v>3.5</v>
      </c>
      <c r="G114" s="22">
        <f>SUM(G115:G115)</f>
        <v>18.5</v>
      </c>
    </row>
    <row r="115" spans="1:7" s="7" customFormat="1" ht="16.5">
      <c r="A115" s="32"/>
      <c r="B115" s="10" t="s">
        <v>66</v>
      </c>
      <c r="C115" s="26">
        <f t="shared" si="4"/>
        <v>202</v>
      </c>
      <c r="D115" s="26">
        <v>100</v>
      </c>
      <c r="E115" s="26">
        <v>80</v>
      </c>
      <c r="F115" s="26">
        <v>3.5</v>
      </c>
      <c r="G115" s="26">
        <v>18.5</v>
      </c>
    </row>
    <row r="116" spans="1:7" s="7" customFormat="1" ht="17.25">
      <c r="A116" s="32" t="s">
        <v>44</v>
      </c>
      <c r="B116" s="29" t="s">
        <v>41</v>
      </c>
      <c r="C116" s="22">
        <f>SUM(C117,C123)</f>
        <v>667.143</v>
      </c>
      <c r="D116" s="22">
        <f>SUM(D117,D123)</f>
        <v>110.637</v>
      </c>
      <c r="E116" s="22">
        <f>SUM(E117,E123)</f>
        <v>344.777</v>
      </c>
      <c r="F116" s="22">
        <f>SUM(F117,F123)</f>
        <v>43.299</v>
      </c>
      <c r="G116" s="22">
        <f>SUM(G117,G123)</f>
        <v>168.43</v>
      </c>
    </row>
    <row r="117" spans="1:7" s="7" customFormat="1" ht="17.25">
      <c r="A117" s="32"/>
      <c r="B117" s="28" t="s">
        <v>39</v>
      </c>
      <c r="C117" s="40">
        <f>SUM(C118:C122)</f>
        <v>518.443</v>
      </c>
      <c r="D117" s="40">
        <f>SUM(D118:D122)</f>
        <v>80.937</v>
      </c>
      <c r="E117" s="40">
        <f>SUM(E118:E122)</f>
        <v>336.777</v>
      </c>
      <c r="F117" s="40">
        <f>SUM(F118:F122)</f>
        <v>38.299</v>
      </c>
      <c r="G117" s="40">
        <f>SUM(G118:G122)</f>
        <v>62.43</v>
      </c>
    </row>
    <row r="118" spans="1:7" s="7" customFormat="1" ht="16.5">
      <c r="A118" s="32"/>
      <c r="B118" s="10" t="s">
        <v>54</v>
      </c>
      <c r="C118" s="22">
        <f>SUM(D118:G118)</f>
        <v>41.811</v>
      </c>
      <c r="D118" s="26">
        <v>0.937</v>
      </c>
      <c r="E118" s="26">
        <v>25.72</v>
      </c>
      <c r="F118" s="26">
        <v>5.9</v>
      </c>
      <c r="G118" s="26">
        <v>9.254</v>
      </c>
    </row>
    <row r="119" spans="1:7" s="7" customFormat="1" ht="16.5">
      <c r="A119" s="32"/>
      <c r="B119" s="10" t="s">
        <v>63</v>
      </c>
      <c r="C119" s="22">
        <f>SUM(D119:G119)</f>
        <v>131.632</v>
      </c>
      <c r="D119" s="26">
        <v>20</v>
      </c>
      <c r="E119" s="26">
        <v>77.057</v>
      </c>
      <c r="F119" s="26">
        <v>8.399</v>
      </c>
      <c r="G119" s="26">
        <v>26.176</v>
      </c>
    </row>
    <row r="120" spans="1:7" s="7" customFormat="1" ht="16.5">
      <c r="A120" s="32"/>
      <c r="B120" s="10" t="s">
        <v>66</v>
      </c>
      <c r="C120" s="22">
        <f>SUM(D120:G120)</f>
        <v>115</v>
      </c>
      <c r="D120" s="26">
        <v>20</v>
      </c>
      <c r="E120" s="26">
        <v>78</v>
      </c>
      <c r="F120" s="26">
        <v>8</v>
      </c>
      <c r="G120" s="26">
        <v>9</v>
      </c>
    </row>
    <row r="121" spans="1:7" s="7" customFormat="1" ht="16.5">
      <c r="A121" s="32"/>
      <c r="B121" s="10" t="s">
        <v>78</v>
      </c>
      <c r="C121" s="22">
        <f>SUM(D121:G121)</f>
        <v>115</v>
      </c>
      <c r="D121" s="26">
        <v>20</v>
      </c>
      <c r="E121" s="26">
        <v>78</v>
      </c>
      <c r="F121" s="26">
        <v>8</v>
      </c>
      <c r="G121" s="26">
        <v>9</v>
      </c>
    </row>
    <row r="122" spans="1:7" s="7" customFormat="1" ht="16.5">
      <c r="A122" s="32"/>
      <c r="B122" s="10" t="s">
        <v>79</v>
      </c>
      <c r="C122" s="22">
        <f>SUM(D122:G122)</f>
        <v>115</v>
      </c>
      <c r="D122" s="26">
        <v>20</v>
      </c>
      <c r="E122" s="26">
        <v>78</v>
      </c>
      <c r="F122" s="26">
        <v>8</v>
      </c>
      <c r="G122" s="26">
        <v>9</v>
      </c>
    </row>
    <row r="123" spans="1:7" s="7" customFormat="1" ht="17.25">
      <c r="A123" s="32"/>
      <c r="B123" s="28" t="s">
        <v>40</v>
      </c>
      <c r="C123" s="40">
        <f>SUM(C124:C125)</f>
        <v>148.7</v>
      </c>
      <c r="D123" s="40">
        <f>SUM(D124:D125)</f>
        <v>29.7</v>
      </c>
      <c r="E123" s="40">
        <f>SUM(E124:E125)</f>
        <v>8</v>
      </c>
      <c r="F123" s="40">
        <f>SUM(F124:F125)</f>
        <v>5</v>
      </c>
      <c r="G123" s="40">
        <f>SUM(G124:G125)</f>
        <v>106</v>
      </c>
    </row>
    <row r="124" spans="1:7" s="7" customFormat="1" ht="16.5">
      <c r="A124" s="32"/>
      <c r="B124" s="10" t="s">
        <v>63</v>
      </c>
      <c r="C124" s="26">
        <f>SUM(D124:G124)</f>
        <v>91</v>
      </c>
      <c r="D124" s="26">
        <v>0</v>
      </c>
      <c r="E124" s="26">
        <v>0</v>
      </c>
      <c r="F124" s="26">
        <v>0</v>
      </c>
      <c r="G124" s="26">
        <v>91</v>
      </c>
    </row>
    <row r="125" spans="1:7" s="7" customFormat="1" ht="16.5">
      <c r="A125" s="32"/>
      <c r="B125" s="10" t="s">
        <v>79</v>
      </c>
      <c r="C125" s="26">
        <f>SUM(D125:G125)</f>
        <v>57.7</v>
      </c>
      <c r="D125" s="26">
        <v>29.7</v>
      </c>
      <c r="E125" s="26">
        <v>8</v>
      </c>
      <c r="F125" s="26">
        <v>5</v>
      </c>
      <c r="G125" s="26">
        <v>15</v>
      </c>
    </row>
    <row r="126" spans="1:7" s="7" customFormat="1" ht="34.5">
      <c r="A126" s="32" t="s">
        <v>92</v>
      </c>
      <c r="B126" s="29" t="s">
        <v>90</v>
      </c>
      <c r="C126" s="22">
        <f>SUM(C127:C131)</f>
        <v>162.89999999999998</v>
      </c>
      <c r="D126" s="22">
        <f>SUM(D127:D131)</f>
        <v>106.64999999999999</v>
      </c>
      <c r="E126" s="22">
        <f>SUM(E127:E131)</f>
        <v>39.25</v>
      </c>
      <c r="F126" s="22">
        <f>SUM(F127:F131)</f>
        <v>17</v>
      </c>
      <c r="G126" s="55">
        <f>SUM(G127:G131)</f>
        <v>0</v>
      </c>
    </row>
    <row r="127" spans="1:7" s="7" customFormat="1" ht="16.5">
      <c r="A127" s="32"/>
      <c r="B127" s="10" t="s">
        <v>54</v>
      </c>
      <c r="C127" s="22">
        <f>SUM(D127:G127)</f>
        <v>32.58</v>
      </c>
      <c r="D127" s="26">
        <v>21.33</v>
      </c>
      <c r="E127" s="26">
        <v>7.85</v>
      </c>
      <c r="F127" s="26">
        <v>3.4</v>
      </c>
      <c r="G127" s="56">
        <v>0</v>
      </c>
    </row>
    <row r="128" spans="1:7" s="7" customFormat="1" ht="16.5">
      <c r="A128" s="32"/>
      <c r="B128" s="10" t="s">
        <v>63</v>
      </c>
      <c r="C128" s="22">
        <f>SUM(D128:G128)</f>
        <v>32.58</v>
      </c>
      <c r="D128" s="26">
        <v>21.33</v>
      </c>
      <c r="E128" s="26">
        <v>7.85</v>
      </c>
      <c r="F128" s="26">
        <v>3.4</v>
      </c>
      <c r="G128" s="56">
        <v>0</v>
      </c>
    </row>
    <row r="129" spans="1:7" s="7" customFormat="1" ht="16.5">
      <c r="A129" s="32"/>
      <c r="B129" s="10" t="s">
        <v>66</v>
      </c>
      <c r="C129" s="22">
        <f>SUM(D129:G129)</f>
        <v>32.58</v>
      </c>
      <c r="D129" s="26">
        <v>21.33</v>
      </c>
      <c r="E129" s="26">
        <v>7.85</v>
      </c>
      <c r="F129" s="26">
        <v>3.4</v>
      </c>
      <c r="G129" s="56">
        <v>0</v>
      </c>
    </row>
    <row r="130" spans="1:7" s="7" customFormat="1" ht="16.5">
      <c r="A130" s="32"/>
      <c r="B130" s="10" t="s">
        <v>78</v>
      </c>
      <c r="C130" s="22">
        <f>SUM(D130:G130)</f>
        <v>32.58</v>
      </c>
      <c r="D130" s="26">
        <v>21.33</v>
      </c>
      <c r="E130" s="26">
        <v>7.85</v>
      </c>
      <c r="F130" s="26">
        <v>3.4</v>
      </c>
      <c r="G130" s="56">
        <v>0</v>
      </c>
    </row>
    <row r="131" spans="1:7" s="7" customFormat="1" ht="16.5">
      <c r="A131" s="32"/>
      <c r="B131" s="10" t="s">
        <v>79</v>
      </c>
      <c r="C131" s="22">
        <f>SUM(D131:G131)</f>
        <v>32.58</v>
      </c>
      <c r="D131" s="26">
        <v>21.33</v>
      </c>
      <c r="E131" s="26">
        <v>7.85</v>
      </c>
      <c r="F131" s="26">
        <v>3.4</v>
      </c>
      <c r="G131" s="56">
        <v>0</v>
      </c>
    </row>
    <row r="132" spans="1:7" s="13" customFormat="1" ht="21.75" customHeight="1">
      <c r="A132" s="27" t="s">
        <v>19</v>
      </c>
      <c r="B132" s="27" t="s">
        <v>15</v>
      </c>
      <c r="C132" s="38">
        <f>SUM(C134)</f>
        <v>45.629999999999995</v>
      </c>
      <c r="D132" s="54">
        <f>SUM(D134)</f>
        <v>0</v>
      </c>
      <c r="E132" s="54">
        <f>SUM(E134)</f>
        <v>0</v>
      </c>
      <c r="F132" s="38">
        <f>SUM(F134)</f>
        <v>45.629999999999995</v>
      </c>
      <c r="G132" s="54">
        <f>SUM(G134)</f>
        <v>0</v>
      </c>
    </row>
    <row r="133" spans="1:7" s="9" customFormat="1" ht="35.25" customHeight="1">
      <c r="A133" s="32" t="s">
        <v>23</v>
      </c>
      <c r="B133" s="8" t="s">
        <v>42</v>
      </c>
      <c r="C133" s="22">
        <f>SUM(C134)</f>
        <v>45.629999999999995</v>
      </c>
      <c r="D133" s="55">
        <f>SUM(D134)</f>
        <v>0</v>
      </c>
      <c r="E133" s="55">
        <f>SUM(E134)</f>
        <v>0</v>
      </c>
      <c r="F133" s="22">
        <f>SUM(F134)</f>
        <v>45.629999999999995</v>
      </c>
      <c r="G133" s="55">
        <f>SUM(G134)</f>
        <v>0</v>
      </c>
    </row>
    <row r="134" spans="1:7" s="9" customFormat="1" ht="16.5" customHeight="1">
      <c r="A134" s="32"/>
      <c r="B134" s="28" t="s">
        <v>102</v>
      </c>
      <c r="C134" s="40">
        <f>SUM(C135:C139)</f>
        <v>45.629999999999995</v>
      </c>
      <c r="D134" s="57">
        <f>SUM(D135:D136)</f>
        <v>0</v>
      </c>
      <c r="E134" s="57">
        <f>SUM(E135:E136)</f>
        <v>0</v>
      </c>
      <c r="F134" s="40">
        <f>SUM(F135:F139)</f>
        <v>45.629999999999995</v>
      </c>
      <c r="G134" s="57">
        <f>SUM(G135:G136)</f>
        <v>0</v>
      </c>
    </row>
    <row r="135" spans="1:7" s="9" customFormat="1" ht="16.5" customHeight="1">
      <c r="A135" s="32"/>
      <c r="B135" s="10" t="s">
        <v>54</v>
      </c>
      <c r="C135" s="22">
        <f>SUM(D135:G135)</f>
        <v>6.53</v>
      </c>
      <c r="D135" s="56">
        <v>0</v>
      </c>
      <c r="E135" s="56">
        <v>0</v>
      </c>
      <c r="F135" s="26">
        <v>6.53</v>
      </c>
      <c r="G135" s="56">
        <v>0</v>
      </c>
    </row>
    <row r="136" spans="1:7" s="9" customFormat="1" ht="16.5" customHeight="1">
      <c r="A136" s="32"/>
      <c r="B136" s="10" t="s">
        <v>63</v>
      </c>
      <c r="C136" s="22">
        <f>SUM(D136:G136)</f>
        <v>8.2</v>
      </c>
      <c r="D136" s="56">
        <v>0</v>
      </c>
      <c r="E136" s="56">
        <v>0</v>
      </c>
      <c r="F136" s="26">
        <v>8.2</v>
      </c>
      <c r="G136" s="56">
        <v>0</v>
      </c>
    </row>
    <row r="137" spans="1:7" s="7" customFormat="1" ht="16.5">
      <c r="A137" s="32"/>
      <c r="B137" s="10" t="s">
        <v>66</v>
      </c>
      <c r="C137" s="22">
        <f>SUM(D137:G137)</f>
        <v>10.3</v>
      </c>
      <c r="D137" s="56">
        <v>0</v>
      </c>
      <c r="E137" s="56">
        <v>0</v>
      </c>
      <c r="F137" s="44">
        <v>10.3</v>
      </c>
      <c r="G137" s="56">
        <v>0</v>
      </c>
    </row>
    <row r="138" spans="1:7" s="7" customFormat="1" ht="16.5">
      <c r="A138" s="32"/>
      <c r="B138" s="10" t="s">
        <v>78</v>
      </c>
      <c r="C138" s="22">
        <f>SUM(D138:G138)</f>
        <v>10.3</v>
      </c>
      <c r="D138" s="56">
        <v>0</v>
      </c>
      <c r="E138" s="56">
        <v>0</v>
      </c>
      <c r="F138" s="44">
        <v>10.3</v>
      </c>
      <c r="G138" s="56">
        <v>0</v>
      </c>
    </row>
    <row r="139" spans="1:7" s="7" customFormat="1" ht="16.5">
      <c r="A139" s="32"/>
      <c r="B139" s="10" t="s">
        <v>79</v>
      </c>
      <c r="C139" s="22">
        <f>SUM(D139:G139)</f>
        <v>10.3</v>
      </c>
      <c r="D139" s="56">
        <v>0</v>
      </c>
      <c r="E139" s="56">
        <v>0</v>
      </c>
      <c r="F139" s="44">
        <v>10.3</v>
      </c>
      <c r="G139" s="56">
        <v>0</v>
      </c>
    </row>
    <row r="140" spans="1:7" s="7" customFormat="1" ht="18.75">
      <c r="A140" s="27" t="s">
        <v>33</v>
      </c>
      <c r="B140" s="12" t="s">
        <v>38</v>
      </c>
      <c r="C140" s="45">
        <f>SUM(C141,C145)</f>
        <v>205.96099999999998</v>
      </c>
      <c r="D140" s="45">
        <f>SUM(D141,D145)</f>
        <v>5.399</v>
      </c>
      <c r="E140" s="45">
        <f>SUM(E141,E145)</f>
        <v>154.241</v>
      </c>
      <c r="F140" s="45">
        <f>SUM(F141,F145)</f>
        <v>16.321</v>
      </c>
      <c r="G140" s="45">
        <f>SUM(G141,G145)</f>
        <v>30</v>
      </c>
    </row>
    <row r="141" spans="1:7" s="7" customFormat="1" ht="16.5">
      <c r="A141" s="32" t="s">
        <v>37</v>
      </c>
      <c r="B141" s="10" t="s">
        <v>101</v>
      </c>
      <c r="C141" s="22">
        <f aca="true" t="shared" si="5" ref="C141:C146">SUM(D141:G141)</f>
        <v>200.321</v>
      </c>
      <c r="D141" s="55">
        <f>SUM(D142:D144)</f>
        <v>0</v>
      </c>
      <c r="E141" s="22">
        <f>SUM(E142:E144)</f>
        <v>154</v>
      </c>
      <c r="F141" s="22">
        <f>SUM(F142:F144)</f>
        <v>16.321</v>
      </c>
      <c r="G141" s="22">
        <f>SUM(G142:G144)</f>
        <v>30</v>
      </c>
    </row>
    <row r="142" spans="1:7" s="7" customFormat="1" ht="16.5">
      <c r="A142" s="32"/>
      <c r="B142" s="10" t="s">
        <v>54</v>
      </c>
      <c r="C142" s="22">
        <f t="shared" si="5"/>
        <v>0.421</v>
      </c>
      <c r="D142" s="56">
        <v>0</v>
      </c>
      <c r="E142" s="56">
        <v>0</v>
      </c>
      <c r="F142" s="26">
        <v>0.421</v>
      </c>
      <c r="G142" s="56">
        <v>0</v>
      </c>
    </row>
    <row r="143" spans="1:7" s="7" customFormat="1" ht="16.5">
      <c r="A143" s="32"/>
      <c r="B143" s="10" t="s">
        <v>63</v>
      </c>
      <c r="C143" s="22">
        <f t="shared" si="5"/>
        <v>97.1</v>
      </c>
      <c r="D143" s="56">
        <v>0</v>
      </c>
      <c r="E143" s="26">
        <v>60</v>
      </c>
      <c r="F143" s="26">
        <v>7.1</v>
      </c>
      <c r="G143" s="26">
        <v>30</v>
      </c>
    </row>
    <row r="144" spans="1:7" s="7" customFormat="1" ht="16.5">
      <c r="A144" s="32"/>
      <c r="B144" s="10" t="s">
        <v>66</v>
      </c>
      <c r="C144" s="22">
        <f t="shared" si="5"/>
        <v>102.8</v>
      </c>
      <c r="D144" s="56">
        <v>0</v>
      </c>
      <c r="E144" s="26">
        <v>94</v>
      </c>
      <c r="F144" s="26">
        <v>8.8</v>
      </c>
      <c r="G144" s="56">
        <v>0</v>
      </c>
    </row>
    <row r="145" spans="1:7" s="7" customFormat="1" ht="16.5">
      <c r="A145" s="32" t="s">
        <v>85</v>
      </c>
      <c r="B145" s="10" t="s">
        <v>57</v>
      </c>
      <c r="C145" s="22">
        <f t="shared" si="5"/>
        <v>5.64</v>
      </c>
      <c r="D145" s="22">
        <f>SUM(D146)</f>
        <v>5.399</v>
      </c>
      <c r="E145" s="22">
        <f>SUM(E146)</f>
        <v>0.241</v>
      </c>
      <c r="F145" s="55">
        <f>SUM(F146)</f>
        <v>0</v>
      </c>
      <c r="G145" s="55">
        <f>SUM(G146)</f>
        <v>0</v>
      </c>
    </row>
    <row r="146" spans="1:7" s="7" customFormat="1" ht="16.5">
      <c r="A146" s="32"/>
      <c r="B146" s="10" t="s">
        <v>54</v>
      </c>
      <c r="C146" s="22">
        <f t="shared" si="5"/>
        <v>5.64</v>
      </c>
      <c r="D146" s="26">
        <v>5.399</v>
      </c>
      <c r="E146" s="26">
        <v>0.241</v>
      </c>
      <c r="F146" s="56">
        <v>0</v>
      </c>
      <c r="G146" s="56">
        <v>0</v>
      </c>
    </row>
    <row r="147" spans="1:7" s="14" customFormat="1" ht="20.25">
      <c r="A147" s="23"/>
      <c r="C147" s="23"/>
      <c r="D147" s="23"/>
      <c r="E147" s="23"/>
      <c r="F147" s="23"/>
      <c r="G147" s="23"/>
    </row>
  </sheetData>
  <sheetProtection/>
  <mergeCells count="6">
    <mergeCell ref="C1:G1"/>
    <mergeCell ref="B2:G2"/>
    <mergeCell ref="A4:A5"/>
    <mergeCell ref="B4:B5"/>
    <mergeCell ref="C4:C5"/>
    <mergeCell ref="D4:G4"/>
  </mergeCells>
  <printOptions/>
  <pageMargins left="0.7874015748031497" right="0.3937007874015748" top="0.3937007874015748" bottom="0.3937007874015748" header="0.5118110236220472" footer="0.5118110236220472"/>
  <pageSetup fitToHeight="1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Олеся</cp:lastModifiedBy>
  <cp:lastPrinted>2011-12-27T07:06:02Z</cp:lastPrinted>
  <dcterms:created xsi:type="dcterms:W3CDTF">2010-01-14T02:29:26Z</dcterms:created>
  <dcterms:modified xsi:type="dcterms:W3CDTF">2011-12-27T09:26:51Z</dcterms:modified>
  <cp:category/>
  <cp:version/>
  <cp:contentType/>
  <cp:contentStatus/>
</cp:coreProperties>
</file>